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22035" windowHeight="8730"/>
  </bookViews>
  <sheets>
    <sheet name="current" sheetId="1" r:id="rId1"/>
    <sheet name="proposal 45" sheetId="2" r:id="rId2"/>
    <sheet name="spending growth" sheetId="6" r:id="rId3"/>
  </sheets>
  <calcPr calcId="125725"/>
</workbook>
</file>

<file path=xl/calcChain.xml><?xml version="1.0" encoding="utf-8"?>
<calcChain xmlns="http://schemas.openxmlformats.org/spreadsheetml/2006/main">
  <c r="J76" i="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I39" i="2" l="1"/>
  <c r="I29"/>
  <c r="C26" s="1"/>
  <c r="C27" s="1"/>
  <c r="B5"/>
  <c r="D5" s="1"/>
  <c r="B5" i="1"/>
  <c r="M6" i="6"/>
  <c r="M7" s="1"/>
  <c r="M8" s="1"/>
  <c r="M9" s="1"/>
  <c r="M10" s="1"/>
  <c r="M11" s="1"/>
  <c r="M5"/>
  <c r="D5"/>
  <c r="E5" s="1"/>
  <c r="B6" i="1" s="1"/>
  <c r="D4" i="6"/>
  <c r="A6" i="2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" i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C29" i="2" l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28"/>
  <c r="B6"/>
  <c r="D6" s="1"/>
  <c r="C6" i="1"/>
  <c r="D6" i="6"/>
  <c r="D7" s="1"/>
  <c r="D8" s="1"/>
  <c r="D9" s="1"/>
  <c r="D10" s="1"/>
  <c r="D11" s="1"/>
  <c r="D12" s="1"/>
  <c r="D13" s="1"/>
  <c r="D14" s="1"/>
  <c r="D15" s="1"/>
  <c r="D16" s="1"/>
  <c r="D17" s="1"/>
  <c r="D18" s="1"/>
  <c r="D19" s="1"/>
  <c r="D20" s="1"/>
  <c r="D21" s="1"/>
  <c r="D22" s="1"/>
  <c r="D23" s="1"/>
  <c r="D24" s="1"/>
  <c r="D25" s="1"/>
  <c r="D26" s="1"/>
  <c r="D27" s="1"/>
  <c r="D28" s="1"/>
  <c r="D29" s="1"/>
  <c r="D30" s="1"/>
  <c r="D31" s="1"/>
  <c r="D32" s="1"/>
  <c r="D33" s="1"/>
  <c r="D34" s="1"/>
  <c r="D35" s="1"/>
  <c r="D36" s="1"/>
  <c r="D37" s="1"/>
  <c r="D38" s="1"/>
  <c r="D39" s="1"/>
  <c r="D40" s="1"/>
  <c r="D41" s="1"/>
  <c r="D42" s="1"/>
  <c r="D43" s="1"/>
  <c r="D44" s="1"/>
  <c r="D45" s="1"/>
  <c r="D46" s="1"/>
  <c r="D47" s="1"/>
  <c r="D48" s="1"/>
  <c r="D49" s="1"/>
  <c r="D50" s="1"/>
  <c r="D51" s="1"/>
  <c r="D52" s="1"/>
  <c r="D53" s="1"/>
  <c r="D54" s="1"/>
  <c r="D55" s="1"/>
  <c r="D56" s="1"/>
  <c r="D57" s="1"/>
  <c r="D58" s="1"/>
  <c r="D59" s="1"/>
  <c r="D60" s="1"/>
  <c r="D61" s="1"/>
  <c r="D62" s="1"/>
  <c r="D63" s="1"/>
  <c r="D64" s="1"/>
  <c r="D65" s="1"/>
  <c r="D66" s="1"/>
  <c r="D67" s="1"/>
  <c r="D68" s="1"/>
  <c r="D69" s="1"/>
  <c r="D70" s="1"/>
  <c r="D71" s="1"/>
  <c r="D72" s="1"/>
  <c r="D73" s="1"/>
  <c r="D74" s="1"/>
  <c r="D75" s="1"/>
  <c r="D76" s="1"/>
  <c r="C46" i="2" l="1"/>
  <c r="E7" i="6"/>
  <c r="B8" i="1" s="1"/>
  <c r="E6" i="6"/>
  <c r="B7" i="1" s="1"/>
  <c r="E8" i="6"/>
  <c r="B9" i="1" s="1"/>
  <c r="C47" i="2" l="1"/>
  <c r="C9" i="1"/>
  <c r="B9" i="2"/>
  <c r="D9" s="1"/>
  <c r="B8"/>
  <c r="D8" s="1"/>
  <c r="C8" i="1"/>
  <c r="C7"/>
  <c r="B7" i="2"/>
  <c r="D7" s="1"/>
  <c r="E9" i="6"/>
  <c r="B10" i="1" s="1"/>
  <c r="C48" i="2" l="1"/>
  <c r="B10"/>
  <c r="D10" s="1"/>
  <c r="C10" i="1"/>
  <c r="E10" i="6"/>
  <c r="B11" i="1" s="1"/>
  <c r="C49" i="2" l="1"/>
  <c r="C11" i="1"/>
  <c r="B11" i="2"/>
  <c r="D11" s="1"/>
  <c r="E11" i="6"/>
  <c r="B12" i="1" s="1"/>
  <c r="C50" i="2" l="1"/>
  <c r="B12"/>
  <c r="D12" s="1"/>
  <c r="C12" i="1"/>
  <c r="E12" i="6"/>
  <c r="B13" i="1" s="1"/>
  <c r="C51" i="2" l="1"/>
  <c r="C13" i="1"/>
  <c r="B13" i="2"/>
  <c r="D13" s="1"/>
  <c r="E13" i="6"/>
  <c r="B14" i="1" s="1"/>
  <c r="B14" i="2" l="1"/>
  <c r="D14" s="1"/>
  <c r="C14" i="1"/>
  <c r="E14" i="6"/>
  <c r="B15" i="1" s="1"/>
  <c r="C15" l="1"/>
  <c r="B15" i="2"/>
  <c r="D15" s="1"/>
  <c r="E15" i="6"/>
  <c r="B16" i="1" s="1"/>
  <c r="B16" i="2" l="1"/>
  <c r="D16" s="1"/>
  <c r="C16" i="1"/>
  <c r="E16" i="6"/>
  <c r="B17" i="1" s="1"/>
  <c r="C17" l="1"/>
  <c r="B17" i="2"/>
  <c r="D17" s="1"/>
  <c r="E17" i="6"/>
  <c r="B18" i="1" s="1"/>
  <c r="B18" i="2" l="1"/>
  <c r="D18" s="1"/>
  <c r="C18" i="1"/>
  <c r="E18" i="6"/>
  <c r="B19" i="1" s="1"/>
  <c r="C19" l="1"/>
  <c r="B19" i="2"/>
  <c r="D19" s="1"/>
  <c r="E19" i="6"/>
  <c r="B20" i="1" s="1"/>
  <c r="B20" i="2" l="1"/>
  <c r="D20" s="1"/>
  <c r="C20" i="1"/>
  <c r="E20" i="6"/>
  <c r="B21" i="1" s="1"/>
  <c r="C21" l="1"/>
  <c r="B21" i="2"/>
  <c r="D21" s="1"/>
  <c r="E21" i="6"/>
  <c r="B22" i="1" s="1"/>
  <c r="B22" i="2" l="1"/>
  <c r="D22" s="1"/>
  <c r="C22" i="1"/>
  <c r="E22" i="6"/>
  <c r="B23" i="1" s="1"/>
  <c r="C23" l="1"/>
  <c r="B23" i="2"/>
  <c r="D23" s="1"/>
  <c r="E23" i="6"/>
  <c r="B24" i="1" s="1"/>
  <c r="B24" i="2" l="1"/>
  <c r="D24" s="1"/>
  <c r="C24" i="1"/>
  <c r="E24" i="6"/>
  <c r="B25" i="1" s="1"/>
  <c r="C25" l="1"/>
  <c r="B25" i="2"/>
  <c r="D25" s="1"/>
  <c r="E25" i="6"/>
  <c r="B26" i="1" s="1"/>
  <c r="B26" i="2" l="1"/>
  <c r="D26" s="1"/>
  <c r="C26" i="1"/>
  <c r="E26" i="6"/>
  <c r="B27" i="1" s="1"/>
  <c r="C27" l="1"/>
  <c r="B27" i="2"/>
  <c r="D27" s="1"/>
  <c r="E27" i="6"/>
  <c r="B28" i="1" s="1"/>
  <c r="B28" i="2" l="1"/>
  <c r="D28" s="1"/>
  <c r="C28" i="1"/>
  <c r="E28" i="6"/>
  <c r="B29" i="1" s="1"/>
  <c r="C29" l="1"/>
  <c r="B29" i="2"/>
  <c r="D29" s="1"/>
  <c r="E29" i="6"/>
  <c r="B30" i="1" s="1"/>
  <c r="B30" i="2" l="1"/>
  <c r="D30" s="1"/>
  <c r="C30" i="1"/>
  <c r="E30" i="6"/>
  <c r="B31" i="1" s="1"/>
  <c r="C31" l="1"/>
  <c r="B31" i="2"/>
  <c r="D31" s="1"/>
  <c r="E31" i="6"/>
  <c r="B32" i="1" s="1"/>
  <c r="B32" i="2" l="1"/>
  <c r="D32" s="1"/>
  <c r="C32" i="1"/>
  <c r="E32" i="6"/>
  <c r="B33" i="1" s="1"/>
  <c r="C33" l="1"/>
  <c r="B33" i="2"/>
  <c r="D33" s="1"/>
  <c r="E33" i="6"/>
  <c r="B34" i="1" s="1"/>
  <c r="B34" i="2" l="1"/>
  <c r="D34" s="1"/>
  <c r="C34" i="1"/>
  <c r="E34" i="6"/>
  <c r="B35" i="1" s="1"/>
  <c r="C35" l="1"/>
  <c r="B35" i="2"/>
  <c r="D35" s="1"/>
  <c r="E35" i="6"/>
  <c r="B36" i="1" s="1"/>
  <c r="B36" i="2" l="1"/>
  <c r="D36" s="1"/>
  <c r="C36" i="1"/>
  <c r="E36" i="6"/>
  <c r="B37" i="1" s="1"/>
  <c r="C37" l="1"/>
  <c r="B37" i="2"/>
  <c r="D37" s="1"/>
  <c r="E37" i="6"/>
  <c r="B38" i="1" s="1"/>
  <c r="B38" i="2" l="1"/>
  <c r="D38" s="1"/>
  <c r="C38" i="1"/>
  <c r="E38" i="6"/>
  <c r="B39" i="1" s="1"/>
  <c r="C39" l="1"/>
  <c r="B39" i="2"/>
  <c r="D39" s="1"/>
  <c r="E39" i="6"/>
  <c r="B40" i="1" s="1"/>
  <c r="B40" i="2" l="1"/>
  <c r="D40" s="1"/>
  <c r="C40" i="1"/>
  <c r="E40" i="6"/>
  <c r="B41" i="1" s="1"/>
  <c r="C41" l="1"/>
  <c r="B41" i="2"/>
  <c r="D41" s="1"/>
  <c r="E41" i="6"/>
  <c r="B42" i="1" s="1"/>
  <c r="B42" i="2" l="1"/>
  <c r="D42" s="1"/>
  <c r="C42" i="1"/>
  <c r="E42" i="6"/>
  <c r="B43" i="1" s="1"/>
  <c r="C43" l="1"/>
  <c r="B43" i="2"/>
  <c r="D43" s="1"/>
  <c r="E43" i="6"/>
  <c r="B44" i="1" s="1"/>
  <c r="B44" i="2" l="1"/>
  <c r="D44" s="1"/>
  <c r="C44" i="1"/>
  <c r="E44" i="6"/>
  <c r="B45" i="1" s="1"/>
  <c r="C45" l="1"/>
  <c r="B45" i="2"/>
  <c r="D45" s="1"/>
  <c r="E45" i="6"/>
  <c r="B46" i="1" s="1"/>
  <c r="B46" i="2" l="1"/>
  <c r="D46" s="1"/>
  <c r="C46" i="1"/>
  <c r="E46" i="6"/>
  <c r="B47" i="1" s="1"/>
  <c r="C47" l="1"/>
  <c r="B47" i="2"/>
  <c r="D47" s="1"/>
  <c r="E47" i="6"/>
  <c r="B48" i="1" s="1"/>
  <c r="B48" i="2" l="1"/>
  <c r="D48" s="1"/>
  <c r="C48" i="1"/>
  <c r="E48" i="6"/>
  <c r="B49" i="1" s="1"/>
  <c r="C49" l="1"/>
  <c r="B49" i="2"/>
  <c r="D49" s="1"/>
  <c r="E49" i="6"/>
  <c r="B50" i="1" s="1"/>
  <c r="B50" i="2" l="1"/>
  <c r="D50" s="1"/>
  <c r="C50" i="1"/>
  <c r="E50" i="6"/>
  <c r="B51" i="1" s="1"/>
  <c r="C51" l="1"/>
  <c r="B51" i="2"/>
  <c r="D51" s="1"/>
  <c r="E51" i="6"/>
  <c r="B52" i="1" s="1"/>
  <c r="B52" i="2" l="1"/>
  <c r="C52" i="1"/>
  <c r="E52" i="6"/>
  <c r="B53" i="1" s="1"/>
  <c r="C53" l="1"/>
  <c r="B53" i="2"/>
  <c r="E53" i="6"/>
  <c r="B54" i="1" s="1"/>
  <c r="B54" i="2" l="1"/>
  <c r="C54" i="1"/>
  <c r="E54" i="6"/>
  <c r="B55" i="1" s="1"/>
  <c r="C55" l="1"/>
  <c r="B55" i="2"/>
  <c r="E55" i="6"/>
  <c r="B56" i="1" s="1"/>
  <c r="B56" i="2" l="1"/>
  <c r="C56" i="1"/>
  <c r="E56" i="6"/>
  <c r="B57" i="1" s="1"/>
  <c r="C57" l="1"/>
  <c r="B57" i="2"/>
  <c r="E57" i="6"/>
  <c r="B58" i="1" s="1"/>
  <c r="B58" i="2" l="1"/>
  <c r="C58" i="1"/>
  <c r="E58" i="6"/>
  <c r="B59" i="1" s="1"/>
  <c r="C59" l="1"/>
  <c r="B59" i="2"/>
  <c r="E59" i="6"/>
  <c r="B60" i="1" s="1"/>
  <c r="B60" i="2" l="1"/>
  <c r="C60" i="1"/>
  <c r="E60" i="6"/>
  <c r="E61" l="1"/>
  <c r="E62" l="1"/>
  <c r="E63" l="1"/>
  <c r="E64" l="1"/>
  <c r="E65" l="1"/>
  <c r="E66" l="1"/>
  <c r="E67" l="1"/>
  <c r="E68" l="1"/>
  <c r="E69" l="1"/>
  <c r="E70" l="1"/>
  <c r="E71" l="1"/>
  <c r="E72" l="1"/>
  <c r="E73" l="1"/>
  <c r="E74" l="1"/>
  <c r="E76" l="1"/>
  <c r="E75"/>
</calcChain>
</file>

<file path=xl/sharedStrings.xml><?xml version="1.0" encoding="utf-8"?>
<sst xmlns="http://schemas.openxmlformats.org/spreadsheetml/2006/main" count="31" uniqueCount="26">
  <si>
    <t>start</t>
  </si>
  <si>
    <t>start dropping off</t>
  </si>
  <si>
    <t>those entering will get no benefits</t>
  </si>
  <si>
    <t>last of participants enter (65 yrs old)</t>
  </si>
  <si>
    <t>reduce another 2% for mortality</t>
  </si>
  <si>
    <t>reduce another 5% for mortality</t>
  </si>
  <si>
    <t>&lt;45 will not have ss</t>
  </si>
  <si>
    <t>Projected growth from SSA</t>
  </si>
  <si>
    <t>2013 - 2020 come from SSA projections</t>
  </si>
  <si>
    <t>% of GDP</t>
  </si>
  <si>
    <t>gdp</t>
  </si>
  <si>
    <t>OASDI outlays</t>
  </si>
  <si>
    <t>gdp growth rate</t>
  </si>
  <si>
    <t>projected</t>
  </si>
  <si>
    <t>outlays</t>
  </si>
  <si>
    <t>% increase from previous year</t>
  </si>
  <si>
    <t>year</t>
  </si>
  <si>
    <t>Current Outlays</t>
  </si>
  <si>
    <t>Proposed Outlays</t>
  </si>
  <si>
    <t>change based on this proposal</t>
  </si>
  <si>
    <t>reduce by 2.0% each year to account for no new enrollees</t>
  </si>
  <si>
    <t>per year</t>
  </si>
  <si>
    <t>mortality increase per year</t>
  </si>
  <si>
    <t>% added above GDP/Inflation</t>
  </si>
  <si>
    <t>but keep it at 0.05</t>
  </si>
  <si>
    <t>Mortality predication assume most are off the Social Security rolls by 91 yrs old</t>
  </si>
</sst>
</file>

<file path=xl/styles.xml><?xml version="1.0" encoding="utf-8"?>
<styleSheet xmlns="http://schemas.openxmlformats.org/spreadsheetml/2006/main">
  <numFmts count="2">
    <numFmt numFmtId="164" formatCode="&quot;$&quot;#,##0.0"/>
    <numFmt numFmtId="165" formatCode="0.00000000000000%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10" fontId="0" fillId="0" borderId="0" xfId="0" applyNumberFormat="1"/>
    <xf numFmtId="0" fontId="0" fillId="2" borderId="0" xfId="0" applyFill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164" fontId="0" fillId="0" borderId="0" xfId="0" applyNumberFormat="1" applyAlignment="1">
      <alignment horizontal="center"/>
    </xf>
    <xf numFmtId="165" fontId="0" fillId="0" borderId="0" xfId="0" applyNumberFormat="1"/>
    <xf numFmtId="0" fontId="0" fillId="2" borderId="0" xfId="0" applyFill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1" xfId="0" applyNumberFormat="1" applyBorder="1" applyAlignment="1">
      <alignment horizontal="center" wrapText="1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Social Security Outlays (No Changes)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SS Outlays</c:v>
          </c:tx>
          <c:spPr>
            <a:ln w="28575">
              <a:noFill/>
            </a:ln>
          </c:spPr>
          <c:xVal>
            <c:numRef>
              <c:f>current!$A$4:$A$60</c:f>
              <c:numCache>
                <c:formatCode>General</c:formatCode>
                <c:ptCount val="57"/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</c:v>
                </c:pt>
                <c:pt idx="11">
                  <c:v>2023</c:v>
                </c:pt>
                <c:pt idx="12">
                  <c:v>2024</c:v>
                </c:pt>
                <c:pt idx="13">
                  <c:v>2025</c:v>
                </c:pt>
                <c:pt idx="14">
                  <c:v>2026</c:v>
                </c:pt>
                <c:pt idx="15">
                  <c:v>2027</c:v>
                </c:pt>
                <c:pt idx="16">
                  <c:v>2028</c:v>
                </c:pt>
                <c:pt idx="17">
                  <c:v>2029</c:v>
                </c:pt>
                <c:pt idx="18">
                  <c:v>2030</c:v>
                </c:pt>
                <c:pt idx="19">
                  <c:v>2031</c:v>
                </c:pt>
                <c:pt idx="20">
                  <c:v>2032</c:v>
                </c:pt>
                <c:pt idx="21">
                  <c:v>2033</c:v>
                </c:pt>
                <c:pt idx="22">
                  <c:v>2034</c:v>
                </c:pt>
                <c:pt idx="23">
                  <c:v>2035</c:v>
                </c:pt>
                <c:pt idx="24">
                  <c:v>2036</c:v>
                </c:pt>
                <c:pt idx="25">
                  <c:v>2037</c:v>
                </c:pt>
                <c:pt idx="26">
                  <c:v>2038</c:v>
                </c:pt>
                <c:pt idx="27">
                  <c:v>2039</c:v>
                </c:pt>
                <c:pt idx="28">
                  <c:v>2040</c:v>
                </c:pt>
                <c:pt idx="29">
                  <c:v>2041</c:v>
                </c:pt>
                <c:pt idx="30">
                  <c:v>2042</c:v>
                </c:pt>
                <c:pt idx="31">
                  <c:v>2043</c:v>
                </c:pt>
                <c:pt idx="32">
                  <c:v>2044</c:v>
                </c:pt>
                <c:pt idx="33">
                  <c:v>2045</c:v>
                </c:pt>
                <c:pt idx="34">
                  <c:v>2046</c:v>
                </c:pt>
                <c:pt idx="35">
                  <c:v>2047</c:v>
                </c:pt>
                <c:pt idx="36">
                  <c:v>2048</c:v>
                </c:pt>
                <c:pt idx="37">
                  <c:v>2049</c:v>
                </c:pt>
                <c:pt idx="38">
                  <c:v>2050</c:v>
                </c:pt>
                <c:pt idx="39">
                  <c:v>2051</c:v>
                </c:pt>
                <c:pt idx="40">
                  <c:v>2052</c:v>
                </c:pt>
                <c:pt idx="41">
                  <c:v>2053</c:v>
                </c:pt>
                <c:pt idx="42">
                  <c:v>2054</c:v>
                </c:pt>
                <c:pt idx="43">
                  <c:v>2055</c:v>
                </c:pt>
                <c:pt idx="44">
                  <c:v>2056</c:v>
                </c:pt>
                <c:pt idx="45">
                  <c:v>2057</c:v>
                </c:pt>
                <c:pt idx="46">
                  <c:v>2058</c:v>
                </c:pt>
                <c:pt idx="47">
                  <c:v>2059</c:v>
                </c:pt>
                <c:pt idx="48">
                  <c:v>2060</c:v>
                </c:pt>
                <c:pt idx="49">
                  <c:v>2061</c:v>
                </c:pt>
                <c:pt idx="50">
                  <c:v>2062</c:v>
                </c:pt>
                <c:pt idx="51">
                  <c:v>2063</c:v>
                </c:pt>
                <c:pt idx="52">
                  <c:v>2064</c:v>
                </c:pt>
                <c:pt idx="53">
                  <c:v>2065</c:v>
                </c:pt>
                <c:pt idx="54">
                  <c:v>2066</c:v>
                </c:pt>
                <c:pt idx="55">
                  <c:v>2067</c:v>
                </c:pt>
                <c:pt idx="56">
                  <c:v>2068</c:v>
                </c:pt>
              </c:numCache>
            </c:numRef>
          </c:xVal>
          <c:yVal>
            <c:numRef>
              <c:f>current!$B$4:$B$60</c:f>
              <c:numCache>
                <c:formatCode>"$"#,##0.0</c:formatCode>
                <c:ptCount val="57"/>
                <c:pt idx="1">
                  <c:v>814</c:v>
                </c:pt>
                <c:pt idx="2">
                  <c:v>858.23181818181831</c:v>
                </c:pt>
                <c:pt idx="3">
                  <c:v>906.70602272727297</c:v>
                </c:pt>
                <c:pt idx="4">
                  <c:v>963.72281250000026</c:v>
                </c:pt>
                <c:pt idx="5">
                  <c:v>1026.2187767045457</c:v>
                </c:pt>
                <c:pt idx="6">
                  <c:v>1094.7015038352274</c:v>
                </c:pt>
                <c:pt idx="7">
                  <c:v>1174.2283483785516</c:v>
                </c:pt>
                <c:pt idx="8">
                  <c:v>1258.9711236166197</c:v>
                </c:pt>
                <c:pt idx="9">
                  <c:v>1349.2526055075484</c:v>
                </c:pt>
                <c:pt idx="10">
                  <c:v>1442.8057557789282</c:v>
                </c:pt>
                <c:pt idx="11">
                  <c:v>1542.3410895636771</c:v>
                </c:pt>
                <c:pt idx="12">
                  <c:v>1645.3464625078941</c:v>
                </c:pt>
                <c:pt idx="13">
                  <c:v>1754.7965200226238</c:v>
                </c:pt>
                <c:pt idx="14">
                  <c:v>1867.9068981204675</c:v>
                </c:pt>
                <c:pt idx="15">
                  <c:v>1984.611437765346</c:v>
                </c:pt>
                <c:pt idx="16">
                  <c:v>2104.8202849185827</c:v>
                </c:pt>
                <c:pt idx="17">
                  <c:v>2232.0884881927295</c:v>
                </c:pt>
                <c:pt idx="18">
                  <c:v>2359.1119449221187</c:v>
                </c:pt>
                <c:pt idx="19">
                  <c:v>2489.2100301200298</c:v>
                </c:pt>
                <c:pt idx="20">
                  <c:v>2626.4201439754265</c:v>
                </c:pt>
                <c:pt idx="21">
                  <c:v>2766.6658798187746</c:v>
                </c:pt>
                <c:pt idx="22">
                  <c:v>2909.6846563481163</c:v>
                </c:pt>
                <c:pt idx="23">
                  <c:v>3060.0886458308451</c:v>
                </c:pt>
                <c:pt idx="24">
                  <c:v>3213.0930781223869</c:v>
                </c:pt>
                <c:pt idx="25">
                  <c:v>3368.3237003049881</c:v>
                </c:pt>
                <c:pt idx="26">
                  <c:v>3531.0446520105434</c:v>
                </c:pt>
                <c:pt idx="27">
                  <c:v>3695.6368946607126</c:v>
                </c:pt>
                <c:pt idx="28">
                  <c:v>3867.8607499458722</c:v>
                </c:pt>
                <c:pt idx="29">
                  <c:v>4048.0678985228965</c:v>
                </c:pt>
                <c:pt idx="30">
                  <c:v>4229.7035183996159</c:v>
                </c:pt>
                <c:pt idx="31">
                  <c:v>4426.6512517849997</c:v>
                </c:pt>
                <c:pt idx="32">
                  <c:v>4640.351657043585</c:v>
                </c:pt>
                <c:pt idx="33">
                  <c:v>4856.341709501371</c:v>
                </c:pt>
                <c:pt idx="34">
                  <c:v>5082.3298880623252</c:v>
                </c:pt>
                <c:pt idx="35">
                  <c:v>5318.7760302056222</c:v>
                </c:pt>
                <c:pt idx="36">
                  <c:v>5575.4378967794983</c:v>
                </c:pt>
                <c:pt idx="37">
                  <c:v>5834.7282282520227</c:v>
                </c:pt>
                <c:pt idx="38">
                  <c:v>6116.2368188972368</c:v>
                </c:pt>
                <c:pt idx="39">
                  <c:v>6411.3094480363434</c:v>
                </c:pt>
                <c:pt idx="40">
                  <c:v>6720.5987480421172</c:v>
                </c:pt>
                <c:pt idx="41">
                  <c:v>7044.7887044283771</c:v>
                </c:pt>
                <c:pt idx="42">
                  <c:v>7397.0281396497958</c:v>
                </c:pt>
                <c:pt idx="43">
                  <c:v>7766.8795466322863</c:v>
                </c:pt>
                <c:pt idx="44">
                  <c:v>8155.2235239639012</c:v>
                </c:pt>
                <c:pt idx="45">
                  <c:v>8548.5931292374553</c:v>
                </c:pt>
                <c:pt idx="46">
                  <c:v>8976.0227856993297</c:v>
                </c:pt>
                <c:pt idx="47">
                  <c:v>9424.8239249842954</c:v>
                </c:pt>
                <c:pt idx="48">
                  <c:v>9879.4050789418725</c:v>
                </c:pt>
                <c:pt idx="49">
                  <c:v>10373.375332888965</c:v>
                </c:pt>
                <c:pt idx="50">
                  <c:v>10892.044099533414</c:v>
                </c:pt>
                <c:pt idx="51">
                  <c:v>11417.360223052227</c:v>
                </c:pt>
                <c:pt idx="52">
                  <c:v>11988.228234204838</c:v>
                </c:pt>
                <c:pt idx="53">
                  <c:v>12566.37674110779</c:v>
                </c:pt>
                <c:pt idx="54">
                  <c:v>13194.69557816318</c:v>
                </c:pt>
                <c:pt idx="55">
                  <c:v>13854.43035707134</c:v>
                </c:pt>
                <c:pt idx="56">
                  <c:v>14547.151874924908</c:v>
                </c:pt>
              </c:numCache>
            </c:numRef>
          </c:yVal>
        </c:ser>
        <c:axId val="65968768"/>
        <c:axId val="65979520"/>
      </c:scatterChart>
      <c:valAx>
        <c:axId val="659687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Year</a:t>
                </a:r>
              </a:p>
            </c:rich>
          </c:tx>
          <c:layout/>
        </c:title>
        <c:numFmt formatCode="General" sourceLinked="1"/>
        <c:majorTickMark val="none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65979520"/>
        <c:crosses val="autoZero"/>
        <c:crossBetween val="midCat"/>
      </c:valAx>
      <c:valAx>
        <c:axId val="6597952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Billion $'s</a:t>
                </a:r>
              </a:p>
            </c:rich>
          </c:tx>
          <c:layout/>
        </c:title>
        <c:numFmt formatCode="&quot;$&quot;#,##0.0" sourceLinked="1"/>
        <c:majorTickMark val="none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65968768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Current System vs. 2033 Cutoff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Current System</c:v>
          </c:tx>
          <c:spPr>
            <a:ln w="28575">
              <a:noFill/>
            </a:ln>
          </c:spPr>
          <c:xVal>
            <c:numRef>
              <c:f>current!$A$4:$A$60</c:f>
              <c:numCache>
                <c:formatCode>General</c:formatCode>
                <c:ptCount val="57"/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</c:v>
                </c:pt>
                <c:pt idx="11">
                  <c:v>2023</c:v>
                </c:pt>
                <c:pt idx="12">
                  <c:v>2024</c:v>
                </c:pt>
                <c:pt idx="13">
                  <c:v>2025</c:v>
                </c:pt>
                <c:pt idx="14">
                  <c:v>2026</c:v>
                </c:pt>
                <c:pt idx="15">
                  <c:v>2027</c:v>
                </c:pt>
                <c:pt idx="16">
                  <c:v>2028</c:v>
                </c:pt>
                <c:pt idx="17">
                  <c:v>2029</c:v>
                </c:pt>
                <c:pt idx="18">
                  <c:v>2030</c:v>
                </c:pt>
                <c:pt idx="19">
                  <c:v>2031</c:v>
                </c:pt>
                <c:pt idx="20">
                  <c:v>2032</c:v>
                </c:pt>
                <c:pt idx="21">
                  <c:v>2033</c:v>
                </c:pt>
                <c:pt idx="22">
                  <c:v>2034</c:v>
                </c:pt>
                <c:pt idx="23">
                  <c:v>2035</c:v>
                </c:pt>
                <c:pt idx="24">
                  <c:v>2036</c:v>
                </c:pt>
                <c:pt idx="25">
                  <c:v>2037</c:v>
                </c:pt>
                <c:pt idx="26">
                  <c:v>2038</c:v>
                </c:pt>
                <c:pt idx="27">
                  <c:v>2039</c:v>
                </c:pt>
                <c:pt idx="28">
                  <c:v>2040</c:v>
                </c:pt>
                <c:pt idx="29">
                  <c:v>2041</c:v>
                </c:pt>
                <c:pt idx="30">
                  <c:v>2042</c:v>
                </c:pt>
                <c:pt idx="31">
                  <c:v>2043</c:v>
                </c:pt>
                <c:pt idx="32">
                  <c:v>2044</c:v>
                </c:pt>
                <c:pt idx="33">
                  <c:v>2045</c:v>
                </c:pt>
                <c:pt idx="34">
                  <c:v>2046</c:v>
                </c:pt>
                <c:pt idx="35">
                  <c:v>2047</c:v>
                </c:pt>
                <c:pt idx="36">
                  <c:v>2048</c:v>
                </c:pt>
                <c:pt idx="37">
                  <c:v>2049</c:v>
                </c:pt>
                <c:pt idx="38">
                  <c:v>2050</c:v>
                </c:pt>
                <c:pt idx="39">
                  <c:v>2051</c:v>
                </c:pt>
                <c:pt idx="40">
                  <c:v>2052</c:v>
                </c:pt>
                <c:pt idx="41">
                  <c:v>2053</c:v>
                </c:pt>
                <c:pt idx="42">
                  <c:v>2054</c:v>
                </c:pt>
                <c:pt idx="43">
                  <c:v>2055</c:v>
                </c:pt>
                <c:pt idx="44">
                  <c:v>2056</c:v>
                </c:pt>
                <c:pt idx="45">
                  <c:v>2057</c:v>
                </c:pt>
                <c:pt idx="46">
                  <c:v>2058</c:v>
                </c:pt>
                <c:pt idx="47">
                  <c:v>2059</c:v>
                </c:pt>
                <c:pt idx="48">
                  <c:v>2060</c:v>
                </c:pt>
                <c:pt idx="49">
                  <c:v>2061</c:v>
                </c:pt>
                <c:pt idx="50">
                  <c:v>2062</c:v>
                </c:pt>
                <c:pt idx="51">
                  <c:v>2063</c:v>
                </c:pt>
                <c:pt idx="52">
                  <c:v>2064</c:v>
                </c:pt>
                <c:pt idx="53">
                  <c:v>2065</c:v>
                </c:pt>
                <c:pt idx="54">
                  <c:v>2066</c:v>
                </c:pt>
                <c:pt idx="55">
                  <c:v>2067</c:v>
                </c:pt>
                <c:pt idx="56">
                  <c:v>2068</c:v>
                </c:pt>
              </c:numCache>
            </c:numRef>
          </c:xVal>
          <c:yVal>
            <c:numRef>
              <c:f>current!$B$4:$B$60</c:f>
              <c:numCache>
                <c:formatCode>"$"#,##0.0</c:formatCode>
                <c:ptCount val="57"/>
                <c:pt idx="1">
                  <c:v>814</c:v>
                </c:pt>
                <c:pt idx="2">
                  <c:v>858.23181818181831</c:v>
                </c:pt>
                <c:pt idx="3">
                  <c:v>906.70602272727297</c:v>
                </c:pt>
                <c:pt idx="4">
                  <c:v>963.72281250000026</c:v>
                </c:pt>
                <c:pt idx="5">
                  <c:v>1026.2187767045457</c:v>
                </c:pt>
                <c:pt idx="6">
                  <c:v>1094.7015038352274</c:v>
                </c:pt>
                <c:pt idx="7">
                  <c:v>1174.2283483785516</c:v>
                </c:pt>
                <c:pt idx="8">
                  <c:v>1258.9711236166197</c:v>
                </c:pt>
                <c:pt idx="9">
                  <c:v>1349.2526055075484</c:v>
                </c:pt>
                <c:pt idx="10">
                  <c:v>1442.8057557789282</c:v>
                </c:pt>
                <c:pt idx="11">
                  <c:v>1542.3410895636771</c:v>
                </c:pt>
                <c:pt idx="12">
                  <c:v>1645.3464625078941</c:v>
                </c:pt>
                <c:pt idx="13">
                  <c:v>1754.7965200226238</c:v>
                </c:pt>
                <c:pt idx="14">
                  <c:v>1867.9068981204675</c:v>
                </c:pt>
                <c:pt idx="15">
                  <c:v>1984.611437765346</c:v>
                </c:pt>
                <c:pt idx="16">
                  <c:v>2104.8202849185827</c:v>
                </c:pt>
                <c:pt idx="17">
                  <c:v>2232.0884881927295</c:v>
                </c:pt>
                <c:pt idx="18">
                  <c:v>2359.1119449221187</c:v>
                </c:pt>
                <c:pt idx="19">
                  <c:v>2489.2100301200298</c:v>
                </c:pt>
                <c:pt idx="20">
                  <c:v>2626.4201439754265</c:v>
                </c:pt>
                <c:pt idx="21">
                  <c:v>2766.6658798187746</c:v>
                </c:pt>
                <c:pt idx="22">
                  <c:v>2909.6846563481163</c:v>
                </c:pt>
                <c:pt idx="23">
                  <c:v>3060.0886458308451</c:v>
                </c:pt>
                <c:pt idx="24">
                  <c:v>3213.0930781223869</c:v>
                </c:pt>
                <c:pt idx="25">
                  <c:v>3368.3237003049881</c:v>
                </c:pt>
                <c:pt idx="26">
                  <c:v>3531.0446520105434</c:v>
                </c:pt>
                <c:pt idx="27">
                  <c:v>3695.6368946607126</c:v>
                </c:pt>
                <c:pt idx="28">
                  <c:v>3867.8607499458722</c:v>
                </c:pt>
                <c:pt idx="29">
                  <c:v>4048.0678985228965</c:v>
                </c:pt>
                <c:pt idx="30">
                  <c:v>4229.7035183996159</c:v>
                </c:pt>
                <c:pt idx="31">
                  <c:v>4426.6512517849997</c:v>
                </c:pt>
                <c:pt idx="32">
                  <c:v>4640.351657043585</c:v>
                </c:pt>
                <c:pt idx="33">
                  <c:v>4856.341709501371</c:v>
                </c:pt>
                <c:pt idx="34">
                  <c:v>5082.3298880623252</c:v>
                </c:pt>
                <c:pt idx="35">
                  <c:v>5318.7760302056222</c:v>
                </c:pt>
                <c:pt idx="36">
                  <c:v>5575.4378967794983</c:v>
                </c:pt>
                <c:pt idx="37">
                  <c:v>5834.7282282520227</c:v>
                </c:pt>
                <c:pt idx="38">
                  <c:v>6116.2368188972368</c:v>
                </c:pt>
                <c:pt idx="39">
                  <c:v>6411.3094480363434</c:v>
                </c:pt>
                <c:pt idx="40">
                  <c:v>6720.5987480421172</c:v>
                </c:pt>
                <c:pt idx="41">
                  <c:v>7044.7887044283771</c:v>
                </c:pt>
                <c:pt idx="42">
                  <c:v>7397.0281396497958</c:v>
                </c:pt>
                <c:pt idx="43">
                  <c:v>7766.8795466322863</c:v>
                </c:pt>
                <c:pt idx="44">
                  <c:v>8155.2235239639012</c:v>
                </c:pt>
                <c:pt idx="45">
                  <c:v>8548.5931292374553</c:v>
                </c:pt>
                <c:pt idx="46">
                  <c:v>8976.0227856993297</c:v>
                </c:pt>
                <c:pt idx="47">
                  <c:v>9424.8239249842954</c:v>
                </c:pt>
                <c:pt idx="48">
                  <c:v>9879.4050789418725</c:v>
                </c:pt>
                <c:pt idx="49">
                  <c:v>10373.375332888965</c:v>
                </c:pt>
                <c:pt idx="50">
                  <c:v>10892.044099533414</c:v>
                </c:pt>
                <c:pt idx="51">
                  <c:v>11417.360223052227</c:v>
                </c:pt>
                <c:pt idx="52">
                  <c:v>11988.228234204838</c:v>
                </c:pt>
                <c:pt idx="53">
                  <c:v>12566.37674110779</c:v>
                </c:pt>
                <c:pt idx="54">
                  <c:v>13194.69557816318</c:v>
                </c:pt>
                <c:pt idx="55">
                  <c:v>13854.43035707134</c:v>
                </c:pt>
                <c:pt idx="56">
                  <c:v>14547.151874924908</c:v>
                </c:pt>
              </c:numCache>
            </c:numRef>
          </c:yVal>
        </c:ser>
        <c:ser>
          <c:idx val="1"/>
          <c:order val="1"/>
          <c:tx>
            <c:v>2033 Cutoff</c:v>
          </c:tx>
          <c:spPr>
            <a:ln w="28575">
              <a:noFill/>
            </a:ln>
          </c:spPr>
          <c:marker>
            <c:spPr>
              <a:solidFill>
                <a:srgbClr val="C00000"/>
              </a:solidFill>
            </c:spPr>
          </c:marker>
          <c:xVal>
            <c:numRef>
              <c:f>'proposal 45'!$A$4:$A$60</c:f>
              <c:numCache>
                <c:formatCode>General</c:formatCode>
                <c:ptCount val="57"/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</c:v>
                </c:pt>
                <c:pt idx="11">
                  <c:v>2023</c:v>
                </c:pt>
                <c:pt idx="12">
                  <c:v>2024</c:v>
                </c:pt>
                <c:pt idx="13">
                  <c:v>2025</c:v>
                </c:pt>
                <c:pt idx="14">
                  <c:v>2026</c:v>
                </c:pt>
                <c:pt idx="15">
                  <c:v>2027</c:v>
                </c:pt>
                <c:pt idx="16">
                  <c:v>2028</c:v>
                </c:pt>
                <c:pt idx="17">
                  <c:v>2029</c:v>
                </c:pt>
                <c:pt idx="18">
                  <c:v>2030</c:v>
                </c:pt>
                <c:pt idx="19">
                  <c:v>2031</c:v>
                </c:pt>
                <c:pt idx="20">
                  <c:v>2032</c:v>
                </c:pt>
                <c:pt idx="21">
                  <c:v>2033</c:v>
                </c:pt>
                <c:pt idx="22">
                  <c:v>2034</c:v>
                </c:pt>
                <c:pt idx="23">
                  <c:v>2035</c:v>
                </c:pt>
                <c:pt idx="24">
                  <c:v>2036</c:v>
                </c:pt>
                <c:pt idx="25">
                  <c:v>2037</c:v>
                </c:pt>
                <c:pt idx="26">
                  <c:v>2038</c:v>
                </c:pt>
                <c:pt idx="27">
                  <c:v>2039</c:v>
                </c:pt>
                <c:pt idx="28">
                  <c:v>2040</c:v>
                </c:pt>
                <c:pt idx="29">
                  <c:v>2041</c:v>
                </c:pt>
                <c:pt idx="30">
                  <c:v>2042</c:v>
                </c:pt>
                <c:pt idx="31">
                  <c:v>2043</c:v>
                </c:pt>
                <c:pt idx="32">
                  <c:v>2044</c:v>
                </c:pt>
                <c:pt idx="33">
                  <c:v>2045</c:v>
                </c:pt>
                <c:pt idx="34">
                  <c:v>2046</c:v>
                </c:pt>
                <c:pt idx="35">
                  <c:v>2047</c:v>
                </c:pt>
                <c:pt idx="36">
                  <c:v>2048</c:v>
                </c:pt>
                <c:pt idx="37">
                  <c:v>2049</c:v>
                </c:pt>
                <c:pt idx="38">
                  <c:v>2050</c:v>
                </c:pt>
                <c:pt idx="39">
                  <c:v>2051</c:v>
                </c:pt>
                <c:pt idx="40">
                  <c:v>2052</c:v>
                </c:pt>
                <c:pt idx="41">
                  <c:v>2053</c:v>
                </c:pt>
                <c:pt idx="42">
                  <c:v>2054</c:v>
                </c:pt>
                <c:pt idx="43">
                  <c:v>2055</c:v>
                </c:pt>
                <c:pt idx="44">
                  <c:v>2056</c:v>
                </c:pt>
                <c:pt idx="45">
                  <c:v>2057</c:v>
                </c:pt>
                <c:pt idx="46">
                  <c:v>2058</c:v>
                </c:pt>
                <c:pt idx="47">
                  <c:v>2059</c:v>
                </c:pt>
                <c:pt idx="48">
                  <c:v>2060</c:v>
                </c:pt>
                <c:pt idx="49">
                  <c:v>2061</c:v>
                </c:pt>
                <c:pt idx="50">
                  <c:v>2062</c:v>
                </c:pt>
                <c:pt idx="51">
                  <c:v>2063</c:v>
                </c:pt>
                <c:pt idx="52">
                  <c:v>2064</c:v>
                </c:pt>
                <c:pt idx="53">
                  <c:v>2065</c:v>
                </c:pt>
                <c:pt idx="54">
                  <c:v>2066</c:v>
                </c:pt>
                <c:pt idx="55">
                  <c:v>2067</c:v>
                </c:pt>
                <c:pt idx="56">
                  <c:v>2068</c:v>
                </c:pt>
              </c:numCache>
            </c:numRef>
          </c:xVal>
          <c:yVal>
            <c:numRef>
              <c:f>'proposal 45'!$D$4:$D$60</c:f>
              <c:numCache>
                <c:formatCode>General</c:formatCode>
                <c:ptCount val="57"/>
                <c:pt idx="1">
                  <c:v>814</c:v>
                </c:pt>
                <c:pt idx="2">
                  <c:v>858.23181818181831</c:v>
                </c:pt>
                <c:pt idx="3">
                  <c:v>906.70602272727297</c:v>
                </c:pt>
                <c:pt idx="4">
                  <c:v>963.72281250000026</c:v>
                </c:pt>
                <c:pt idx="5">
                  <c:v>1026.2187767045457</c:v>
                </c:pt>
                <c:pt idx="6">
                  <c:v>1094.7015038352274</c:v>
                </c:pt>
                <c:pt idx="7">
                  <c:v>1174.2283483785516</c:v>
                </c:pt>
                <c:pt idx="8">
                  <c:v>1258.9711236166197</c:v>
                </c:pt>
                <c:pt idx="9">
                  <c:v>1349.2526055075484</c:v>
                </c:pt>
                <c:pt idx="10">
                  <c:v>1442.8057557789282</c:v>
                </c:pt>
                <c:pt idx="11">
                  <c:v>1542.3410895636771</c:v>
                </c:pt>
                <c:pt idx="12">
                  <c:v>1645.3464625078941</c:v>
                </c:pt>
                <c:pt idx="13">
                  <c:v>1754.7965200226238</c:v>
                </c:pt>
                <c:pt idx="14">
                  <c:v>1867.9068981204675</c:v>
                </c:pt>
                <c:pt idx="15">
                  <c:v>1984.611437765346</c:v>
                </c:pt>
                <c:pt idx="16">
                  <c:v>2104.8202849185827</c:v>
                </c:pt>
                <c:pt idx="17">
                  <c:v>2232.0884881927295</c:v>
                </c:pt>
                <c:pt idx="18">
                  <c:v>2359.1119449221187</c:v>
                </c:pt>
                <c:pt idx="19">
                  <c:v>2489.2100301200298</c:v>
                </c:pt>
                <c:pt idx="20">
                  <c:v>2626.4201439754265</c:v>
                </c:pt>
                <c:pt idx="21">
                  <c:v>2766.6658798187746</c:v>
                </c:pt>
                <c:pt idx="22">
                  <c:v>2851.4909632211538</c:v>
                </c:pt>
                <c:pt idx="23">
                  <c:v>2937.6850999976114</c:v>
                </c:pt>
                <c:pt idx="24">
                  <c:v>3020.3074934350434</c:v>
                </c:pt>
                <c:pt idx="25">
                  <c:v>3098.8578042805893</c:v>
                </c:pt>
                <c:pt idx="26">
                  <c:v>3177.9401868094892</c:v>
                </c:pt>
                <c:pt idx="27">
                  <c:v>3252.1604673014272</c:v>
                </c:pt>
                <c:pt idx="28">
                  <c:v>3326.3602449534501</c:v>
                </c:pt>
                <c:pt idx="29">
                  <c:v>3400.3770347592331</c:v>
                </c:pt>
                <c:pt idx="30">
                  <c:v>3468.3568850876854</c:v>
                </c:pt>
                <c:pt idx="31">
                  <c:v>3541.3210014279998</c:v>
                </c:pt>
                <c:pt idx="32">
                  <c:v>3480.2637427826885</c:v>
                </c:pt>
                <c:pt idx="33">
                  <c:v>3399.4391966509597</c:v>
                </c:pt>
                <c:pt idx="34">
                  <c:v>3303.5144272405114</c:v>
                </c:pt>
                <c:pt idx="35">
                  <c:v>3191.2656181233738</c:v>
                </c:pt>
                <c:pt idx="36">
                  <c:v>3066.4908432287243</c:v>
                </c:pt>
                <c:pt idx="37">
                  <c:v>2917.3641141260114</c:v>
                </c:pt>
                <c:pt idx="38">
                  <c:v>2752.3065685037568</c:v>
                </c:pt>
                <c:pt idx="39">
                  <c:v>2564.5237792145376</c:v>
                </c:pt>
                <c:pt idx="40">
                  <c:v>2352.2095618147409</c:v>
                </c:pt>
                <c:pt idx="41">
                  <c:v>2113.4366113285128</c:v>
                </c:pt>
                <c:pt idx="42">
                  <c:v>1849.257034912448</c:v>
                </c:pt>
                <c:pt idx="43">
                  <c:v>1553.3759093264559</c:v>
                </c:pt>
                <c:pt idx="44">
                  <c:v>1223.2835285945835</c:v>
                </c:pt>
                <c:pt idx="45">
                  <c:v>854.85931292374346</c:v>
                </c:pt>
                <c:pt idx="46">
                  <c:v>448.80113928496388</c:v>
                </c:pt>
                <c:pt idx="47">
                  <c:v>-2.0927313049111208E-12</c:v>
                </c:pt>
              </c:numCache>
            </c:numRef>
          </c:yVal>
        </c:ser>
        <c:axId val="65631360"/>
        <c:axId val="65633664"/>
      </c:scatterChart>
      <c:valAx>
        <c:axId val="656313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Year</a:t>
                </a:r>
              </a:p>
            </c:rich>
          </c:tx>
          <c:layout/>
        </c:title>
        <c:numFmt formatCode="General" sourceLinked="1"/>
        <c:majorTickMark val="none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65633664"/>
        <c:crosses val="autoZero"/>
        <c:crossBetween val="midCat"/>
      </c:valAx>
      <c:valAx>
        <c:axId val="65633664"/>
        <c:scaling>
          <c:orientation val="minMax"/>
          <c:min val="0"/>
        </c:scaling>
        <c:axPos val="l"/>
        <c:majorGridlines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Billion $'s</a:t>
                </a:r>
              </a:p>
            </c:rich>
          </c:tx>
          <c:layout/>
        </c:title>
        <c:numFmt formatCode="&quot;$&quot;#,##0.0" sourceLinked="1"/>
        <c:majorTickMark val="none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65631360"/>
        <c:crosses val="autoZero"/>
        <c:crossBetween val="midCat"/>
      </c:valAx>
    </c:plotArea>
    <c:legend>
      <c:legendPos val="r"/>
      <c:layout/>
      <c:txPr>
        <a:bodyPr/>
        <a:lstStyle/>
        <a:p>
          <a:pPr>
            <a:defRPr sz="1400"/>
          </a:pPr>
          <a:endParaRPr lang="en-US"/>
        </a:p>
      </c:txPr>
    </c:legend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Social Security Outlays (After</a:t>
            </a:r>
            <a:r>
              <a:rPr lang="en-US" baseline="0"/>
              <a:t> 2033, No New Participants)</a:t>
            </a:r>
            <a:endParaRPr lang="en-US"/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SS Outlays</c:v>
          </c:tx>
          <c:spPr>
            <a:ln w="28575">
              <a:noFill/>
            </a:ln>
          </c:spPr>
          <c:marker>
            <c:spPr>
              <a:solidFill>
                <a:srgbClr val="C00000"/>
              </a:solidFill>
            </c:spPr>
          </c:marker>
          <c:xVal>
            <c:numRef>
              <c:f>'proposal 45'!$A$4:$A$51</c:f>
              <c:numCache>
                <c:formatCode>General</c:formatCode>
                <c:ptCount val="48"/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</c:v>
                </c:pt>
                <c:pt idx="11">
                  <c:v>2023</c:v>
                </c:pt>
                <c:pt idx="12">
                  <c:v>2024</c:v>
                </c:pt>
                <c:pt idx="13">
                  <c:v>2025</c:v>
                </c:pt>
                <c:pt idx="14">
                  <c:v>2026</c:v>
                </c:pt>
                <c:pt idx="15">
                  <c:v>2027</c:v>
                </c:pt>
                <c:pt idx="16">
                  <c:v>2028</c:v>
                </c:pt>
                <c:pt idx="17">
                  <c:v>2029</c:v>
                </c:pt>
                <c:pt idx="18">
                  <c:v>2030</c:v>
                </c:pt>
                <c:pt idx="19">
                  <c:v>2031</c:v>
                </c:pt>
                <c:pt idx="20">
                  <c:v>2032</c:v>
                </c:pt>
                <c:pt idx="21">
                  <c:v>2033</c:v>
                </c:pt>
                <c:pt idx="22">
                  <c:v>2034</c:v>
                </c:pt>
                <c:pt idx="23">
                  <c:v>2035</c:v>
                </c:pt>
                <c:pt idx="24">
                  <c:v>2036</c:v>
                </c:pt>
                <c:pt idx="25">
                  <c:v>2037</c:v>
                </c:pt>
                <c:pt idx="26">
                  <c:v>2038</c:v>
                </c:pt>
                <c:pt idx="27">
                  <c:v>2039</c:v>
                </c:pt>
                <c:pt idx="28">
                  <c:v>2040</c:v>
                </c:pt>
                <c:pt idx="29">
                  <c:v>2041</c:v>
                </c:pt>
                <c:pt idx="30">
                  <c:v>2042</c:v>
                </c:pt>
                <c:pt idx="31">
                  <c:v>2043</c:v>
                </c:pt>
                <c:pt idx="32">
                  <c:v>2044</c:v>
                </c:pt>
                <c:pt idx="33">
                  <c:v>2045</c:v>
                </c:pt>
                <c:pt idx="34">
                  <c:v>2046</c:v>
                </c:pt>
                <c:pt idx="35">
                  <c:v>2047</c:v>
                </c:pt>
                <c:pt idx="36">
                  <c:v>2048</c:v>
                </c:pt>
                <c:pt idx="37">
                  <c:v>2049</c:v>
                </c:pt>
                <c:pt idx="38">
                  <c:v>2050</c:v>
                </c:pt>
                <c:pt idx="39">
                  <c:v>2051</c:v>
                </c:pt>
                <c:pt idx="40">
                  <c:v>2052</c:v>
                </c:pt>
                <c:pt idx="41">
                  <c:v>2053</c:v>
                </c:pt>
                <c:pt idx="42">
                  <c:v>2054</c:v>
                </c:pt>
                <c:pt idx="43">
                  <c:v>2055</c:v>
                </c:pt>
                <c:pt idx="44">
                  <c:v>2056</c:v>
                </c:pt>
                <c:pt idx="45">
                  <c:v>2057</c:v>
                </c:pt>
                <c:pt idx="46">
                  <c:v>2058</c:v>
                </c:pt>
                <c:pt idx="47">
                  <c:v>2059</c:v>
                </c:pt>
              </c:numCache>
            </c:numRef>
          </c:xVal>
          <c:yVal>
            <c:numRef>
              <c:f>'proposal 45'!$D$5:$D$51</c:f>
              <c:numCache>
                <c:formatCode>General</c:formatCode>
                <c:ptCount val="47"/>
                <c:pt idx="0">
                  <c:v>814</c:v>
                </c:pt>
                <c:pt idx="1">
                  <c:v>858.23181818181831</c:v>
                </c:pt>
                <c:pt idx="2">
                  <c:v>906.70602272727297</c:v>
                </c:pt>
                <c:pt idx="3">
                  <c:v>963.72281250000026</c:v>
                </c:pt>
                <c:pt idx="4">
                  <c:v>1026.2187767045457</c:v>
                </c:pt>
                <c:pt idx="5">
                  <c:v>1094.7015038352274</c:v>
                </c:pt>
                <c:pt idx="6">
                  <c:v>1174.2283483785516</c:v>
                </c:pt>
                <c:pt idx="7">
                  <c:v>1258.9711236166197</c:v>
                </c:pt>
                <c:pt idx="8">
                  <c:v>1349.2526055075484</c:v>
                </c:pt>
                <c:pt idx="9">
                  <c:v>1442.8057557789282</c:v>
                </c:pt>
                <c:pt idx="10">
                  <c:v>1542.3410895636771</c:v>
                </c:pt>
                <c:pt idx="11">
                  <c:v>1645.3464625078941</c:v>
                </c:pt>
                <c:pt idx="12">
                  <c:v>1754.7965200226238</c:v>
                </c:pt>
                <c:pt idx="13">
                  <c:v>1867.9068981204675</c:v>
                </c:pt>
                <c:pt idx="14">
                  <c:v>1984.611437765346</c:v>
                </c:pt>
                <c:pt idx="15">
                  <c:v>2104.8202849185827</c:v>
                </c:pt>
                <c:pt idx="16">
                  <c:v>2232.0884881927295</c:v>
                </c:pt>
                <c:pt idx="17">
                  <c:v>2359.1119449221187</c:v>
                </c:pt>
                <c:pt idx="18">
                  <c:v>2489.2100301200298</c:v>
                </c:pt>
                <c:pt idx="19">
                  <c:v>2626.4201439754265</c:v>
                </c:pt>
                <c:pt idx="20">
                  <c:v>2766.6658798187746</c:v>
                </c:pt>
                <c:pt idx="21">
                  <c:v>2851.4909632211538</c:v>
                </c:pt>
                <c:pt idx="22">
                  <c:v>2937.6850999976114</c:v>
                </c:pt>
                <c:pt idx="23">
                  <c:v>3020.3074934350434</c:v>
                </c:pt>
                <c:pt idx="24">
                  <c:v>3098.8578042805893</c:v>
                </c:pt>
                <c:pt idx="25">
                  <c:v>3177.9401868094892</c:v>
                </c:pt>
                <c:pt idx="26">
                  <c:v>3252.1604673014272</c:v>
                </c:pt>
                <c:pt idx="27">
                  <c:v>3326.3602449534501</c:v>
                </c:pt>
                <c:pt idx="28">
                  <c:v>3400.3770347592331</c:v>
                </c:pt>
                <c:pt idx="29">
                  <c:v>3468.3568850876854</c:v>
                </c:pt>
                <c:pt idx="30">
                  <c:v>3541.3210014279998</c:v>
                </c:pt>
                <c:pt idx="31">
                  <c:v>3480.2637427826885</c:v>
                </c:pt>
                <c:pt idx="32">
                  <c:v>3399.4391966509597</c:v>
                </c:pt>
                <c:pt idx="33">
                  <c:v>3303.5144272405114</c:v>
                </c:pt>
                <c:pt idx="34">
                  <c:v>3191.2656181233738</c:v>
                </c:pt>
                <c:pt idx="35">
                  <c:v>3066.4908432287243</c:v>
                </c:pt>
                <c:pt idx="36">
                  <c:v>2917.3641141260114</c:v>
                </c:pt>
                <c:pt idx="37">
                  <c:v>2752.3065685037568</c:v>
                </c:pt>
                <c:pt idx="38">
                  <c:v>2564.5237792145376</c:v>
                </c:pt>
                <c:pt idx="39">
                  <c:v>2352.2095618147409</c:v>
                </c:pt>
                <c:pt idx="40">
                  <c:v>2113.4366113285128</c:v>
                </c:pt>
                <c:pt idx="41">
                  <c:v>1849.257034912448</c:v>
                </c:pt>
                <c:pt idx="42">
                  <c:v>1553.3759093264559</c:v>
                </c:pt>
                <c:pt idx="43">
                  <c:v>1223.2835285945835</c:v>
                </c:pt>
                <c:pt idx="44">
                  <c:v>854.85931292374346</c:v>
                </c:pt>
                <c:pt idx="45">
                  <c:v>448.80113928496388</c:v>
                </c:pt>
                <c:pt idx="46">
                  <c:v>-2.0927313049111208E-12</c:v>
                </c:pt>
              </c:numCache>
            </c:numRef>
          </c:yVal>
        </c:ser>
        <c:axId val="66039168"/>
        <c:axId val="59902592"/>
      </c:scatterChart>
      <c:valAx>
        <c:axId val="660391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800" b="0"/>
                </a:pPr>
                <a:r>
                  <a:rPr lang="en-US" sz="1800" b="0"/>
                  <a:t>Year</a:t>
                </a:r>
              </a:p>
            </c:rich>
          </c:tx>
          <c:layout/>
        </c:title>
        <c:numFmt formatCode="General" sourceLinked="1"/>
        <c:majorTickMark val="none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59902592"/>
        <c:crosses val="autoZero"/>
        <c:crossBetween val="midCat"/>
      </c:valAx>
      <c:valAx>
        <c:axId val="59902592"/>
        <c:scaling>
          <c:orientation val="minMax"/>
          <c:min val="0"/>
        </c:scaling>
        <c:axPos val="l"/>
        <c:majorGridlines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Billion $'s</a:t>
                </a:r>
              </a:p>
            </c:rich>
          </c:tx>
          <c:layout/>
        </c:title>
        <c:numFmt formatCode="General" sourceLinked="1"/>
        <c:majorTickMark val="none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66039168"/>
        <c:crosses val="autoZero"/>
        <c:crossBetween val="midCat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19050</xdr:colOff>
      <xdr:row>0</xdr:row>
      <xdr:rowOff>0</xdr:rowOff>
    </xdr:from>
    <xdr:to>
      <xdr:col>23</xdr:col>
      <xdr:colOff>0</xdr:colOff>
      <xdr:row>29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29</xdr:row>
      <xdr:rowOff>180975</xdr:rowOff>
    </xdr:from>
    <xdr:to>
      <xdr:col>22</xdr:col>
      <xdr:colOff>600075</xdr:colOff>
      <xdr:row>62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1171574</xdr:colOff>
      <xdr:row>0</xdr:row>
      <xdr:rowOff>28574</xdr:rowOff>
    </xdr:from>
    <xdr:to>
      <xdr:col>24</xdr:col>
      <xdr:colOff>0</xdr:colOff>
      <xdr:row>30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D60"/>
  <sheetViews>
    <sheetView tabSelected="1" workbookViewId="0">
      <selection activeCell="E49" sqref="E49"/>
    </sheetView>
  </sheetViews>
  <sheetFormatPr defaultRowHeight="15"/>
  <cols>
    <col min="1" max="1" width="20.28515625" style="2" customWidth="1"/>
    <col min="2" max="2" width="12.7109375" style="2" customWidth="1"/>
    <col min="3" max="3" width="16" style="2" customWidth="1"/>
  </cols>
  <sheetData>
    <row r="3" spans="1:4" s="7" customFormat="1" ht="30">
      <c r="A3" s="6" t="s">
        <v>16</v>
      </c>
      <c r="B3" s="6" t="s">
        <v>14</v>
      </c>
      <c r="C3" s="6" t="s">
        <v>15</v>
      </c>
    </row>
    <row r="4" spans="1:4">
      <c r="B4" s="8"/>
      <c r="D4" t="s">
        <v>8</v>
      </c>
    </row>
    <row r="5" spans="1:4">
      <c r="A5" s="2">
        <v>2013</v>
      </c>
      <c r="B5" s="8">
        <f>'spending growth'!E4</f>
        <v>814</v>
      </c>
    </row>
    <row r="6" spans="1:4">
      <c r="A6" s="2">
        <f>A5+1</f>
        <v>2014</v>
      </c>
      <c r="B6" s="8">
        <f>'spending growth'!E5</f>
        <v>858.23181818181831</v>
      </c>
      <c r="C6" s="2">
        <f t="shared" ref="C6:C60" si="0">B6/B5</f>
        <v>1.0543388429752067</v>
      </c>
    </row>
    <row r="7" spans="1:4">
      <c r="A7" s="2">
        <f>A6+1</f>
        <v>2015</v>
      </c>
      <c r="B7" s="8">
        <f>'spending growth'!E6</f>
        <v>906.70602272727297</v>
      </c>
      <c r="C7" s="2">
        <f t="shared" si="0"/>
        <v>1.0564814814814816</v>
      </c>
    </row>
    <row r="8" spans="1:4">
      <c r="A8" s="2">
        <f>A7+1</f>
        <v>2016</v>
      </c>
      <c r="B8" s="8">
        <f>'spending growth'!E7</f>
        <v>963.72281250000026</v>
      </c>
      <c r="C8" s="2">
        <f t="shared" si="0"/>
        <v>1.0628834355828221</v>
      </c>
    </row>
    <row r="9" spans="1:4">
      <c r="A9" s="2">
        <f>A8+1</f>
        <v>2017</v>
      </c>
      <c r="B9" s="8">
        <f>'spending growth'!E8</f>
        <v>1026.2187767045457</v>
      </c>
      <c r="C9" s="2">
        <f t="shared" si="0"/>
        <v>1.0648484848484847</v>
      </c>
    </row>
    <row r="10" spans="1:4">
      <c r="A10" s="2">
        <f t="shared" ref="A10:A26" si="1">A9+1</f>
        <v>2018</v>
      </c>
      <c r="B10" s="8">
        <f>'spending growth'!E9</f>
        <v>1094.7015038352274</v>
      </c>
      <c r="C10" s="2">
        <f t="shared" si="0"/>
        <v>1.0667330677290836</v>
      </c>
    </row>
    <row r="11" spans="1:4">
      <c r="A11" s="2">
        <f t="shared" si="1"/>
        <v>2019</v>
      </c>
      <c r="B11" s="8">
        <f>'spending growth'!E10</f>
        <v>1174.2283483785516</v>
      </c>
      <c r="C11" s="2">
        <f t="shared" si="0"/>
        <v>1.0726470588235297</v>
      </c>
    </row>
    <row r="12" spans="1:4">
      <c r="A12" s="2">
        <f t="shared" si="1"/>
        <v>2020</v>
      </c>
      <c r="B12" s="8">
        <f>'spending growth'!E11</f>
        <v>1258.9711236166197</v>
      </c>
      <c r="C12" s="2">
        <f t="shared" si="0"/>
        <v>1.0721689059500958</v>
      </c>
    </row>
    <row r="13" spans="1:4">
      <c r="A13" s="2">
        <f t="shared" si="1"/>
        <v>2021</v>
      </c>
      <c r="B13" s="8">
        <f>'spending growth'!E12</f>
        <v>1349.2526055075484</v>
      </c>
      <c r="C13" s="2">
        <f t="shared" si="0"/>
        <v>1.0717105263157896</v>
      </c>
    </row>
    <row r="14" spans="1:4">
      <c r="A14" s="2">
        <f t="shared" si="1"/>
        <v>2022</v>
      </c>
      <c r="B14" s="8">
        <f>'spending growth'!E13</f>
        <v>1442.8057557789282</v>
      </c>
      <c r="C14" s="2">
        <f t="shared" si="0"/>
        <v>1.0693370165745857</v>
      </c>
    </row>
    <row r="15" spans="1:4">
      <c r="A15" s="2">
        <f t="shared" si="1"/>
        <v>2023</v>
      </c>
      <c r="B15" s="8">
        <f>'spending growth'!E14</f>
        <v>1542.3410895636771</v>
      </c>
      <c r="C15" s="2">
        <f t="shared" si="0"/>
        <v>1.068987341772152</v>
      </c>
    </row>
    <row r="16" spans="1:4">
      <c r="A16" s="2">
        <f t="shared" si="1"/>
        <v>2024</v>
      </c>
      <c r="B16" s="8">
        <f>'spending growth'!E15</f>
        <v>1645.3464625078941</v>
      </c>
      <c r="C16" s="2">
        <f t="shared" si="0"/>
        <v>1.066785079928952</v>
      </c>
    </row>
    <row r="17" spans="1:3">
      <c r="A17" s="2">
        <f t="shared" si="1"/>
        <v>2025</v>
      </c>
      <c r="B17" s="8">
        <f>'spending growth'!E16</f>
        <v>1754.7965200226238</v>
      </c>
      <c r="C17" s="2">
        <f t="shared" si="0"/>
        <v>1.0665209790209791</v>
      </c>
    </row>
    <row r="18" spans="1:3">
      <c r="A18" s="2">
        <f t="shared" si="1"/>
        <v>2026</v>
      </c>
      <c r="B18" s="8">
        <f>'spending growth'!E17</f>
        <v>1867.9068981204675</v>
      </c>
      <c r="C18" s="2">
        <f t="shared" si="0"/>
        <v>1.0644578313253013</v>
      </c>
    </row>
    <row r="19" spans="1:3">
      <c r="A19" s="2">
        <f t="shared" si="1"/>
        <v>2027</v>
      </c>
      <c r="B19" s="8">
        <f>'spending growth'!E18</f>
        <v>1984.611437765346</v>
      </c>
      <c r="C19" s="2">
        <f t="shared" si="0"/>
        <v>1.0624787775891342</v>
      </c>
    </row>
    <row r="20" spans="1:3">
      <c r="A20" s="2">
        <f t="shared" si="1"/>
        <v>2028</v>
      </c>
      <c r="B20" s="8">
        <f>'spending growth'!E19</f>
        <v>2104.8202849185827</v>
      </c>
      <c r="C20" s="2">
        <f t="shared" si="0"/>
        <v>1.0605704697986578</v>
      </c>
    </row>
    <row r="21" spans="1:3">
      <c r="A21" s="2">
        <f t="shared" si="1"/>
        <v>2029</v>
      </c>
      <c r="B21" s="8">
        <f>'spending growth'!E20</f>
        <v>2232.0884881927295</v>
      </c>
      <c r="C21" s="2">
        <f t="shared" si="0"/>
        <v>1.0604651162790697</v>
      </c>
    </row>
    <row r="22" spans="1:3">
      <c r="A22" s="2">
        <f t="shared" si="1"/>
        <v>2030</v>
      </c>
      <c r="B22" s="8">
        <f>'spending growth'!E21</f>
        <v>2359.1119449221187</v>
      </c>
      <c r="C22" s="2">
        <f t="shared" si="0"/>
        <v>1.0569078947368422</v>
      </c>
    </row>
    <row r="23" spans="1:3">
      <c r="A23" s="2">
        <f t="shared" si="1"/>
        <v>2031</v>
      </c>
      <c r="B23" s="8">
        <f>'spending growth'!E22</f>
        <v>2489.2100301200298</v>
      </c>
      <c r="C23" s="2">
        <f t="shared" si="0"/>
        <v>1.0551470588235294</v>
      </c>
    </row>
    <row r="24" spans="1:3">
      <c r="A24" s="2">
        <f t="shared" si="1"/>
        <v>2032</v>
      </c>
      <c r="B24" s="8">
        <f>'spending growth'!E23</f>
        <v>2626.4201439754265</v>
      </c>
      <c r="C24" s="2">
        <f t="shared" si="0"/>
        <v>1.0551219512195122</v>
      </c>
    </row>
    <row r="25" spans="1:3">
      <c r="A25" s="2">
        <f t="shared" si="1"/>
        <v>2033</v>
      </c>
      <c r="B25" s="8">
        <f>'spending growth'!E24</f>
        <v>2766.6658798187746</v>
      </c>
      <c r="C25" s="2">
        <f t="shared" si="0"/>
        <v>1.0533980582524272</v>
      </c>
    </row>
    <row r="26" spans="1:3">
      <c r="A26" s="2">
        <f t="shared" si="1"/>
        <v>2034</v>
      </c>
      <c r="B26" s="8">
        <f>'spending growth'!E25</f>
        <v>2909.6846563481163</v>
      </c>
      <c r="C26" s="2">
        <f t="shared" si="0"/>
        <v>1.0516935483870968</v>
      </c>
    </row>
    <row r="27" spans="1:3">
      <c r="A27" s="2">
        <f t="shared" ref="A27:A41" si="2">A26+1</f>
        <v>2035</v>
      </c>
      <c r="B27" s="8">
        <f>'spending growth'!E26</f>
        <v>3060.0886458308451</v>
      </c>
      <c r="C27" s="2">
        <f t="shared" si="0"/>
        <v>1.0516908212560387</v>
      </c>
    </row>
    <row r="28" spans="1:3">
      <c r="A28" s="2">
        <f t="shared" si="2"/>
        <v>2036</v>
      </c>
      <c r="B28" s="8">
        <f>'spending growth'!E27</f>
        <v>3213.0930781223869</v>
      </c>
      <c r="C28" s="2">
        <f t="shared" si="0"/>
        <v>1.0499999999999998</v>
      </c>
    </row>
    <row r="29" spans="1:3">
      <c r="A29" s="2">
        <f t="shared" si="2"/>
        <v>2037</v>
      </c>
      <c r="B29" s="8">
        <f>'spending growth'!E28</f>
        <v>3368.3237003049881</v>
      </c>
      <c r="C29" s="2">
        <f t="shared" si="0"/>
        <v>1.0483118971061094</v>
      </c>
    </row>
    <row r="30" spans="1:3">
      <c r="A30" s="2">
        <f t="shared" si="2"/>
        <v>2038</v>
      </c>
      <c r="B30" s="8">
        <f>'spending growth'!E29</f>
        <v>3531.0446520105434</v>
      </c>
      <c r="C30" s="2">
        <f t="shared" si="0"/>
        <v>1.0483091787439613</v>
      </c>
    </row>
    <row r="31" spans="1:3">
      <c r="A31" s="2">
        <f t="shared" si="2"/>
        <v>2039</v>
      </c>
      <c r="B31" s="8">
        <f>'spending growth'!E30</f>
        <v>3695.6368946607126</v>
      </c>
      <c r="C31" s="2">
        <f t="shared" si="0"/>
        <v>1.0466129032258065</v>
      </c>
    </row>
    <row r="32" spans="1:3">
      <c r="A32" s="2">
        <f t="shared" si="2"/>
        <v>2040</v>
      </c>
      <c r="B32" s="8">
        <f>'spending growth'!E31</f>
        <v>3867.8607499458722</v>
      </c>
      <c r="C32" s="2">
        <f t="shared" si="0"/>
        <v>1.0466019417475729</v>
      </c>
    </row>
    <row r="33" spans="1:3">
      <c r="A33" s="2">
        <f t="shared" si="2"/>
        <v>2041</v>
      </c>
      <c r="B33" s="8">
        <f>'spending growth'!E32</f>
        <v>4048.0678985228965</v>
      </c>
      <c r="C33" s="2">
        <f t="shared" si="0"/>
        <v>1.0465909090909093</v>
      </c>
    </row>
    <row r="34" spans="1:3">
      <c r="A34" s="2">
        <f t="shared" si="2"/>
        <v>2042</v>
      </c>
      <c r="B34" s="8">
        <f>'spending growth'!E33</f>
        <v>4229.7035183996159</v>
      </c>
      <c r="C34" s="2">
        <f t="shared" si="0"/>
        <v>1.0448697068403909</v>
      </c>
    </row>
    <row r="35" spans="1:3">
      <c r="A35" s="2">
        <f t="shared" si="2"/>
        <v>2043</v>
      </c>
      <c r="B35" s="8">
        <f>'spending growth'!E34</f>
        <v>4426.6512517849997</v>
      </c>
      <c r="C35" s="2">
        <f t="shared" si="0"/>
        <v>1.0465630114566287</v>
      </c>
    </row>
    <row r="36" spans="1:3">
      <c r="A36" s="2">
        <f t="shared" si="2"/>
        <v>2044</v>
      </c>
      <c r="B36" s="8">
        <f>'spending growth'!E35</f>
        <v>4640.351657043585</v>
      </c>
      <c r="C36" s="2">
        <f t="shared" si="0"/>
        <v>1.0482758620689654</v>
      </c>
    </row>
    <row r="37" spans="1:3">
      <c r="A37" s="2">
        <f t="shared" si="2"/>
        <v>2045</v>
      </c>
      <c r="B37" s="8">
        <f>'spending growth'!E36</f>
        <v>4856.341709501371</v>
      </c>
      <c r="C37" s="2">
        <f t="shared" si="0"/>
        <v>1.0465460526315791</v>
      </c>
    </row>
    <row r="38" spans="1:3">
      <c r="A38" s="2">
        <f t="shared" si="2"/>
        <v>2046</v>
      </c>
      <c r="B38" s="8">
        <f>'spending growth'!E37</f>
        <v>5082.3298880623252</v>
      </c>
      <c r="C38" s="2">
        <f t="shared" si="0"/>
        <v>1.0465346534653464</v>
      </c>
    </row>
    <row r="39" spans="1:3">
      <c r="A39" s="2">
        <f t="shared" si="2"/>
        <v>2047</v>
      </c>
      <c r="B39" s="8">
        <f>'spending growth'!E38</f>
        <v>5318.7760302056222</v>
      </c>
      <c r="C39" s="2">
        <f t="shared" si="0"/>
        <v>1.046523178807947</v>
      </c>
    </row>
    <row r="40" spans="1:3">
      <c r="A40" s="2">
        <f t="shared" si="2"/>
        <v>2048</v>
      </c>
      <c r="B40" s="8">
        <f>'spending growth'!E39</f>
        <v>5575.4378967794983</v>
      </c>
      <c r="C40" s="2">
        <f t="shared" si="0"/>
        <v>1.0482558139534883</v>
      </c>
    </row>
    <row r="41" spans="1:3">
      <c r="A41" s="2">
        <f t="shared" si="2"/>
        <v>2049</v>
      </c>
      <c r="B41" s="8">
        <f>'spending growth'!E40</f>
        <v>5834.7282282520227</v>
      </c>
      <c r="C41" s="2">
        <f t="shared" si="0"/>
        <v>1.0465058236272879</v>
      </c>
    </row>
    <row r="42" spans="1:3">
      <c r="A42" s="2">
        <f t="shared" ref="A42" si="3">A41+1</f>
        <v>2050</v>
      </c>
      <c r="B42" s="8">
        <f>'spending growth'!E41</f>
        <v>6116.2368188972368</v>
      </c>
      <c r="C42" s="2">
        <f t="shared" si="0"/>
        <v>1.0482470784641067</v>
      </c>
    </row>
    <row r="43" spans="1:3">
      <c r="A43" s="2">
        <f t="shared" ref="A43:A60" si="4">A42+1</f>
        <v>2051</v>
      </c>
      <c r="B43" s="8">
        <f>'spending growth'!E42</f>
        <v>6411.3094480363434</v>
      </c>
      <c r="C43" s="2">
        <f t="shared" si="0"/>
        <v>1.0482441471571908</v>
      </c>
    </row>
    <row r="44" spans="1:3">
      <c r="A44" s="2">
        <f t="shared" si="4"/>
        <v>2052</v>
      </c>
      <c r="B44" s="8">
        <f>'spending growth'!E43</f>
        <v>6720.5987480421172</v>
      </c>
      <c r="C44" s="2">
        <f t="shared" si="0"/>
        <v>1.0482412060301509</v>
      </c>
    </row>
    <row r="45" spans="1:3">
      <c r="A45" s="2">
        <f t="shared" si="4"/>
        <v>2053</v>
      </c>
      <c r="B45" s="8">
        <f>'spending growth'!E44</f>
        <v>7044.7887044283771</v>
      </c>
      <c r="C45" s="2">
        <f t="shared" si="0"/>
        <v>1.0482382550335569</v>
      </c>
    </row>
    <row r="46" spans="1:3">
      <c r="A46" s="2">
        <f t="shared" si="4"/>
        <v>2054</v>
      </c>
      <c r="B46" s="8">
        <f>'spending growth'!E45</f>
        <v>7397.0281396497958</v>
      </c>
      <c r="C46" s="2">
        <f t="shared" si="0"/>
        <v>1.05</v>
      </c>
    </row>
    <row r="47" spans="1:3">
      <c r="A47" s="2">
        <f t="shared" si="4"/>
        <v>2055</v>
      </c>
      <c r="B47" s="8">
        <f>'spending growth'!E46</f>
        <v>7766.8795466322863</v>
      </c>
      <c r="C47" s="2">
        <f t="shared" si="0"/>
        <v>1.05</v>
      </c>
    </row>
    <row r="48" spans="1:3">
      <c r="A48" s="2">
        <f t="shared" si="4"/>
        <v>2056</v>
      </c>
      <c r="B48" s="8">
        <f>'spending growth'!E47</f>
        <v>8155.2235239639012</v>
      </c>
      <c r="C48" s="2">
        <f t="shared" si="0"/>
        <v>1.05</v>
      </c>
    </row>
    <row r="49" spans="1:3">
      <c r="A49" s="2">
        <f t="shared" si="4"/>
        <v>2057</v>
      </c>
      <c r="B49" s="8">
        <f>'spending growth'!E48</f>
        <v>8548.5931292374553</v>
      </c>
      <c r="C49" s="2">
        <f t="shared" si="0"/>
        <v>1.0482352941176472</v>
      </c>
    </row>
    <row r="50" spans="1:3">
      <c r="A50" s="2">
        <f t="shared" si="4"/>
        <v>2058</v>
      </c>
      <c r="B50" s="8">
        <f>'spending growth'!E49</f>
        <v>8976.0227856993297</v>
      </c>
      <c r="C50" s="2">
        <f t="shared" si="0"/>
        <v>1.0500000000000003</v>
      </c>
    </row>
    <row r="51" spans="1:3">
      <c r="A51" s="2">
        <f t="shared" si="4"/>
        <v>2059</v>
      </c>
      <c r="B51" s="8">
        <f>'spending growth'!E50</f>
        <v>9424.8239249842954</v>
      </c>
      <c r="C51" s="2">
        <f t="shared" si="0"/>
        <v>1.0499999999999998</v>
      </c>
    </row>
    <row r="52" spans="1:3">
      <c r="A52" s="2">
        <f t="shared" si="4"/>
        <v>2060</v>
      </c>
      <c r="B52" s="8">
        <f>'spending growth'!E51</f>
        <v>9879.4050789418725</v>
      </c>
      <c r="C52" s="2">
        <f t="shared" si="0"/>
        <v>1.0482323232323234</v>
      </c>
    </row>
    <row r="53" spans="1:3">
      <c r="A53" s="2">
        <f t="shared" si="4"/>
        <v>2061</v>
      </c>
      <c r="B53" s="8">
        <f>'spending growth'!E52</f>
        <v>10373.375332888965</v>
      </c>
      <c r="C53" s="2">
        <f t="shared" si="0"/>
        <v>1.0499999999999998</v>
      </c>
    </row>
    <row r="54" spans="1:3">
      <c r="A54" s="2">
        <f t="shared" si="4"/>
        <v>2062</v>
      </c>
      <c r="B54" s="8">
        <f>'spending growth'!E53</f>
        <v>10892.044099533414</v>
      </c>
      <c r="C54" s="2">
        <f t="shared" si="0"/>
        <v>1.05</v>
      </c>
    </row>
    <row r="55" spans="1:3">
      <c r="A55" s="2">
        <f t="shared" si="4"/>
        <v>2063</v>
      </c>
      <c r="B55" s="8">
        <f>'spending growth'!E54</f>
        <v>11417.360223052227</v>
      </c>
      <c r="C55" s="2">
        <f t="shared" si="0"/>
        <v>1.04822934232715</v>
      </c>
    </row>
    <row r="56" spans="1:3">
      <c r="A56" s="2">
        <f t="shared" si="4"/>
        <v>2064</v>
      </c>
      <c r="B56" s="8">
        <f>'spending growth'!E55</f>
        <v>11988.228234204838</v>
      </c>
      <c r="C56" s="2">
        <f t="shared" si="0"/>
        <v>1.05</v>
      </c>
    </row>
    <row r="57" spans="1:3">
      <c r="A57" s="2">
        <f t="shared" si="4"/>
        <v>2065</v>
      </c>
      <c r="B57" s="8">
        <f>'spending growth'!E56</f>
        <v>12566.37674110779</v>
      </c>
      <c r="C57" s="2">
        <f t="shared" si="0"/>
        <v>1.0482263513513512</v>
      </c>
    </row>
    <row r="58" spans="1:3">
      <c r="A58" s="2">
        <f t="shared" si="4"/>
        <v>2066</v>
      </c>
      <c r="B58" s="8">
        <f>'spending growth'!E57</f>
        <v>13194.69557816318</v>
      </c>
      <c r="C58" s="2">
        <f t="shared" si="0"/>
        <v>1.05</v>
      </c>
    </row>
    <row r="59" spans="1:3">
      <c r="A59" s="2">
        <f t="shared" si="4"/>
        <v>2067</v>
      </c>
      <c r="B59" s="8">
        <f>'spending growth'!E58</f>
        <v>13854.43035707134</v>
      </c>
      <c r="C59" s="2">
        <f t="shared" si="0"/>
        <v>1.05</v>
      </c>
    </row>
    <row r="60" spans="1:3">
      <c r="A60" s="2">
        <f t="shared" si="4"/>
        <v>2068</v>
      </c>
      <c r="B60" s="8">
        <f>'spending growth'!E59</f>
        <v>14547.151874924908</v>
      </c>
      <c r="C60" s="2">
        <f t="shared" si="0"/>
        <v>1.05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3:S60"/>
  <sheetViews>
    <sheetView topLeftCell="A40" workbookViewId="0">
      <selection activeCell="L21" sqref="L21"/>
    </sheetView>
  </sheetViews>
  <sheetFormatPr defaultRowHeight="15"/>
  <cols>
    <col min="1" max="1" width="20.28515625" style="2" customWidth="1"/>
    <col min="2" max="2" width="16" style="2" customWidth="1"/>
    <col min="3" max="3" width="16.85546875" style="2" customWidth="1"/>
    <col min="8" max="8" width="17.85546875" customWidth="1"/>
  </cols>
  <sheetData>
    <row r="3" spans="1:9" s="7" customFormat="1" ht="45">
      <c r="A3" s="6" t="s">
        <v>16</v>
      </c>
      <c r="B3" s="6" t="s">
        <v>17</v>
      </c>
      <c r="C3" s="6" t="s">
        <v>19</v>
      </c>
      <c r="D3" s="7" t="s">
        <v>18</v>
      </c>
    </row>
    <row r="4" spans="1:9">
      <c r="B4" s="8"/>
    </row>
    <row r="5" spans="1:9">
      <c r="A5" s="2">
        <v>2013</v>
      </c>
      <c r="B5" s="8">
        <f>current!B5</f>
        <v>814</v>
      </c>
      <c r="C5" s="2">
        <v>0</v>
      </c>
      <c r="D5">
        <f t="shared" ref="D5:D51" si="0">B5*(1-C5)</f>
        <v>814</v>
      </c>
    </row>
    <row r="6" spans="1:9">
      <c r="A6" s="2">
        <f>A5+1</f>
        <v>2014</v>
      </c>
      <c r="B6" s="8">
        <f>current!B6</f>
        <v>858.23181818181831</v>
      </c>
      <c r="C6" s="2">
        <v>0</v>
      </c>
      <c r="D6">
        <f t="shared" si="0"/>
        <v>858.23181818181831</v>
      </c>
      <c r="G6" t="s">
        <v>0</v>
      </c>
      <c r="I6" t="s">
        <v>6</v>
      </c>
    </row>
    <row r="7" spans="1:9">
      <c r="A7" s="2">
        <f>A6+1</f>
        <v>2015</v>
      </c>
      <c r="B7" s="8">
        <f>current!B7</f>
        <v>906.70602272727297</v>
      </c>
      <c r="C7" s="2">
        <v>0</v>
      </c>
      <c r="D7">
        <f t="shared" si="0"/>
        <v>906.70602272727297</v>
      </c>
    </row>
    <row r="8" spans="1:9">
      <c r="A8" s="2">
        <f>A7+1</f>
        <v>2016</v>
      </c>
      <c r="B8" s="8">
        <f>current!B8</f>
        <v>963.72281250000026</v>
      </c>
      <c r="C8" s="2">
        <v>0</v>
      </c>
      <c r="D8">
        <f t="shared" si="0"/>
        <v>963.72281250000026</v>
      </c>
    </row>
    <row r="9" spans="1:9">
      <c r="A9" s="2">
        <f>A8+1</f>
        <v>2017</v>
      </c>
      <c r="B9" s="8">
        <f>current!B9</f>
        <v>1026.2187767045457</v>
      </c>
      <c r="C9" s="2">
        <v>0</v>
      </c>
      <c r="D9">
        <f t="shared" si="0"/>
        <v>1026.2187767045457</v>
      </c>
    </row>
    <row r="10" spans="1:9">
      <c r="A10" s="2">
        <f t="shared" ref="A10:A42" si="1">A9+1</f>
        <v>2018</v>
      </c>
      <c r="B10" s="8">
        <f>current!B10</f>
        <v>1094.7015038352274</v>
      </c>
      <c r="C10" s="2">
        <v>0</v>
      </c>
      <c r="D10">
        <f t="shared" si="0"/>
        <v>1094.7015038352274</v>
      </c>
    </row>
    <row r="11" spans="1:9">
      <c r="A11" s="2">
        <f t="shared" si="1"/>
        <v>2019</v>
      </c>
      <c r="B11" s="8">
        <f>current!B11</f>
        <v>1174.2283483785516</v>
      </c>
      <c r="C11" s="2">
        <v>0</v>
      </c>
      <c r="D11">
        <f t="shared" si="0"/>
        <v>1174.2283483785516</v>
      </c>
    </row>
    <row r="12" spans="1:9">
      <c r="A12" s="2">
        <f t="shared" si="1"/>
        <v>2020</v>
      </c>
      <c r="B12" s="8">
        <f>current!B12</f>
        <v>1258.9711236166197</v>
      </c>
      <c r="C12" s="2">
        <v>0</v>
      </c>
      <c r="D12">
        <f t="shared" si="0"/>
        <v>1258.9711236166197</v>
      </c>
    </row>
    <row r="13" spans="1:9">
      <c r="A13" s="2">
        <f t="shared" si="1"/>
        <v>2021</v>
      </c>
      <c r="B13" s="8">
        <f>current!B13</f>
        <v>1349.2526055075484</v>
      </c>
      <c r="C13" s="2">
        <v>0</v>
      </c>
      <c r="D13">
        <f t="shared" si="0"/>
        <v>1349.2526055075484</v>
      </c>
    </row>
    <row r="14" spans="1:9">
      <c r="A14" s="2">
        <f t="shared" si="1"/>
        <v>2022</v>
      </c>
      <c r="B14" s="8">
        <f>current!B14</f>
        <v>1442.8057557789282</v>
      </c>
      <c r="C14" s="2">
        <v>0</v>
      </c>
      <c r="D14">
        <f t="shared" si="0"/>
        <v>1442.8057557789282</v>
      </c>
    </row>
    <row r="15" spans="1:9">
      <c r="A15" s="2">
        <f t="shared" si="1"/>
        <v>2023</v>
      </c>
      <c r="B15" s="8">
        <f>current!B15</f>
        <v>1542.3410895636771</v>
      </c>
      <c r="C15" s="2">
        <v>0</v>
      </c>
      <c r="D15">
        <f t="shared" si="0"/>
        <v>1542.3410895636771</v>
      </c>
    </row>
    <row r="16" spans="1:9">
      <c r="A16" s="2">
        <f t="shared" si="1"/>
        <v>2024</v>
      </c>
      <c r="B16" s="8">
        <f>current!B16</f>
        <v>1645.3464625078941</v>
      </c>
      <c r="C16" s="2">
        <v>0</v>
      </c>
      <c r="D16">
        <f t="shared" si="0"/>
        <v>1645.3464625078941</v>
      </c>
    </row>
    <row r="17" spans="1:19">
      <c r="A17" s="2">
        <f t="shared" si="1"/>
        <v>2025</v>
      </c>
      <c r="B17" s="8">
        <f>current!B17</f>
        <v>1754.7965200226238</v>
      </c>
      <c r="C17" s="2">
        <v>0</v>
      </c>
      <c r="D17">
        <f t="shared" si="0"/>
        <v>1754.7965200226238</v>
      </c>
    </row>
    <row r="18" spans="1:19">
      <c r="A18" s="2">
        <f t="shared" si="1"/>
        <v>2026</v>
      </c>
      <c r="B18" s="8">
        <f>current!B18</f>
        <v>1867.9068981204675</v>
      </c>
      <c r="C18" s="2">
        <v>0</v>
      </c>
      <c r="D18">
        <f t="shared" si="0"/>
        <v>1867.9068981204675</v>
      </c>
    </row>
    <row r="19" spans="1:19">
      <c r="A19" s="2">
        <f t="shared" si="1"/>
        <v>2027</v>
      </c>
      <c r="B19" s="8">
        <f>current!B19</f>
        <v>1984.611437765346</v>
      </c>
      <c r="C19" s="2">
        <v>0</v>
      </c>
      <c r="D19">
        <f t="shared" si="0"/>
        <v>1984.611437765346</v>
      </c>
    </row>
    <row r="20" spans="1:19">
      <c r="A20" s="2">
        <f t="shared" si="1"/>
        <v>2028</v>
      </c>
      <c r="B20" s="8">
        <f>current!B20</f>
        <v>2104.8202849185827</v>
      </c>
      <c r="C20" s="2">
        <v>0</v>
      </c>
      <c r="D20">
        <f t="shared" si="0"/>
        <v>2104.8202849185827</v>
      </c>
    </row>
    <row r="21" spans="1:19">
      <c r="A21" s="2">
        <f t="shared" si="1"/>
        <v>2029</v>
      </c>
      <c r="B21" s="8">
        <f>current!B21</f>
        <v>2232.0884881927295</v>
      </c>
      <c r="C21" s="2">
        <v>0</v>
      </c>
      <c r="D21">
        <f t="shared" si="0"/>
        <v>2232.0884881927295</v>
      </c>
    </row>
    <row r="22" spans="1:19">
      <c r="A22" s="2">
        <f t="shared" si="1"/>
        <v>2030</v>
      </c>
      <c r="B22" s="8">
        <f>current!B22</f>
        <v>2359.1119449221187</v>
      </c>
      <c r="C22" s="2">
        <v>0</v>
      </c>
      <c r="D22">
        <f t="shared" si="0"/>
        <v>2359.1119449221187</v>
      </c>
    </row>
    <row r="23" spans="1:19">
      <c r="A23" s="2">
        <f t="shared" si="1"/>
        <v>2031</v>
      </c>
      <c r="B23" s="8">
        <f>current!B23</f>
        <v>2489.2100301200298</v>
      </c>
      <c r="C23" s="2">
        <v>0</v>
      </c>
      <c r="D23">
        <f t="shared" si="0"/>
        <v>2489.2100301200298</v>
      </c>
    </row>
    <row r="24" spans="1:19">
      <c r="A24" s="2">
        <f t="shared" si="1"/>
        <v>2032</v>
      </c>
      <c r="B24" s="8">
        <f>current!B24</f>
        <v>2626.4201439754265</v>
      </c>
      <c r="C24" s="2">
        <v>0</v>
      </c>
      <c r="D24">
        <f t="shared" si="0"/>
        <v>2626.4201439754265</v>
      </c>
    </row>
    <row r="25" spans="1:19">
      <c r="A25" s="2">
        <f t="shared" si="1"/>
        <v>2033</v>
      </c>
      <c r="B25" s="8">
        <f>current!B25</f>
        <v>2766.6658798187746</v>
      </c>
      <c r="C25" s="2">
        <v>0</v>
      </c>
      <c r="D25">
        <f t="shared" si="0"/>
        <v>2766.6658798187746</v>
      </c>
      <c r="G25" t="s">
        <v>3</v>
      </c>
    </row>
    <row r="26" spans="1:19">
      <c r="A26" s="2">
        <f t="shared" si="1"/>
        <v>2034</v>
      </c>
      <c r="B26" s="8">
        <f>current!B26</f>
        <v>2909.6846563481163</v>
      </c>
      <c r="C26" s="2">
        <f>I29</f>
        <v>0.02</v>
      </c>
      <c r="D26">
        <f t="shared" si="0"/>
        <v>2851.4909632211538</v>
      </c>
      <c r="G26" t="s">
        <v>1</v>
      </c>
      <c r="I26" t="s">
        <v>2</v>
      </c>
      <c r="M26" t="s">
        <v>20</v>
      </c>
      <c r="S26" t="s">
        <v>4</v>
      </c>
    </row>
    <row r="27" spans="1:19">
      <c r="A27" s="2">
        <f t="shared" si="1"/>
        <v>2035</v>
      </c>
      <c r="B27" s="8">
        <f>current!B27</f>
        <v>3060.0886458308451</v>
      </c>
      <c r="C27" s="2">
        <f t="shared" ref="C27:C35" si="2">C26+$I$29</f>
        <v>0.04</v>
      </c>
      <c r="D27">
        <f t="shared" si="0"/>
        <v>2937.6850999976114</v>
      </c>
      <c r="G27" t="s">
        <v>22</v>
      </c>
      <c r="I27">
        <v>0.02</v>
      </c>
      <c r="J27" t="s">
        <v>21</v>
      </c>
    </row>
    <row r="28" spans="1:19">
      <c r="A28" s="2">
        <f t="shared" si="1"/>
        <v>2036</v>
      </c>
      <c r="B28" s="8">
        <f>current!B28</f>
        <v>3213.0930781223869</v>
      </c>
      <c r="C28" s="2">
        <f t="shared" si="2"/>
        <v>0.06</v>
      </c>
      <c r="D28">
        <f t="shared" si="0"/>
        <v>3020.3074934350434</v>
      </c>
    </row>
    <row r="29" spans="1:19">
      <c r="A29" s="2">
        <f t="shared" si="1"/>
        <v>2037</v>
      </c>
      <c r="B29" s="8">
        <f>current!B29</f>
        <v>3368.3237003049881</v>
      </c>
      <c r="C29" s="2">
        <f t="shared" si="2"/>
        <v>0.08</v>
      </c>
      <c r="D29">
        <f t="shared" si="0"/>
        <v>3098.8578042805893</v>
      </c>
      <c r="I29">
        <f>SUM(I27:I28)</f>
        <v>0.02</v>
      </c>
    </row>
    <row r="30" spans="1:19">
      <c r="A30" s="2">
        <f t="shared" si="1"/>
        <v>2038</v>
      </c>
      <c r="B30" s="8">
        <f>current!B30</f>
        <v>3531.0446520105434</v>
      </c>
      <c r="C30" s="2">
        <f t="shared" si="2"/>
        <v>0.1</v>
      </c>
      <c r="D30">
        <f t="shared" si="0"/>
        <v>3177.9401868094892</v>
      </c>
    </row>
    <row r="31" spans="1:19">
      <c r="A31" s="2">
        <f t="shared" si="1"/>
        <v>2039</v>
      </c>
      <c r="B31" s="8">
        <f>current!B31</f>
        <v>3695.6368946607126</v>
      </c>
      <c r="C31" s="2">
        <f t="shared" si="2"/>
        <v>0.12000000000000001</v>
      </c>
      <c r="D31">
        <f t="shared" si="0"/>
        <v>3252.1604673014272</v>
      </c>
    </row>
    <row r="32" spans="1:19">
      <c r="A32" s="2">
        <f t="shared" si="1"/>
        <v>2040</v>
      </c>
      <c r="B32" s="8">
        <f>current!B32</f>
        <v>3867.8607499458722</v>
      </c>
      <c r="C32" s="2">
        <f t="shared" si="2"/>
        <v>0.14000000000000001</v>
      </c>
      <c r="D32">
        <f t="shared" si="0"/>
        <v>3326.3602449534501</v>
      </c>
    </row>
    <row r="33" spans="1:14">
      <c r="A33" s="2">
        <f t="shared" si="1"/>
        <v>2041</v>
      </c>
      <c r="B33" s="8">
        <f>current!B33</f>
        <v>4048.0678985228965</v>
      </c>
      <c r="C33" s="2">
        <f t="shared" si="2"/>
        <v>0.16</v>
      </c>
      <c r="D33">
        <f t="shared" si="0"/>
        <v>3400.3770347592331</v>
      </c>
    </row>
    <row r="34" spans="1:14">
      <c r="A34" s="2">
        <f t="shared" si="1"/>
        <v>2042</v>
      </c>
      <c r="B34" s="8">
        <f>current!B34</f>
        <v>4229.7035183996159</v>
      </c>
      <c r="C34" s="2">
        <f t="shared" si="2"/>
        <v>0.18</v>
      </c>
      <c r="D34">
        <f t="shared" si="0"/>
        <v>3468.3568850876854</v>
      </c>
    </row>
    <row r="35" spans="1:14">
      <c r="A35" s="2">
        <f t="shared" si="1"/>
        <v>2043</v>
      </c>
      <c r="B35" s="8">
        <f>current!B35</f>
        <v>4426.6512517849997</v>
      </c>
      <c r="C35" s="2">
        <f t="shared" si="2"/>
        <v>0.19999999999999998</v>
      </c>
      <c r="D35">
        <f t="shared" si="0"/>
        <v>3541.3210014279998</v>
      </c>
    </row>
    <row r="36" spans="1:14">
      <c r="A36" s="2">
        <f t="shared" si="1"/>
        <v>2044</v>
      </c>
      <c r="B36" s="8">
        <f>current!B36</f>
        <v>4640.351657043585</v>
      </c>
      <c r="C36" s="2">
        <f>C35+$I$39</f>
        <v>0.25</v>
      </c>
      <c r="D36">
        <f t="shared" si="0"/>
        <v>3480.2637427826885</v>
      </c>
      <c r="G36" t="s">
        <v>5</v>
      </c>
    </row>
    <row r="37" spans="1:14">
      <c r="A37" s="2">
        <f t="shared" si="1"/>
        <v>2045</v>
      </c>
      <c r="B37" s="8">
        <f>current!B37</f>
        <v>4856.341709501371</v>
      </c>
      <c r="C37" s="2">
        <f>C36+$I$39</f>
        <v>0.3</v>
      </c>
      <c r="D37">
        <f t="shared" si="0"/>
        <v>3399.4391966509597</v>
      </c>
      <c r="G37" t="s">
        <v>22</v>
      </c>
      <c r="I37">
        <v>0.05</v>
      </c>
      <c r="J37" t="s">
        <v>21</v>
      </c>
      <c r="N37">
        <v>0.05</v>
      </c>
    </row>
    <row r="38" spans="1:14">
      <c r="A38" s="2">
        <f t="shared" si="1"/>
        <v>2046</v>
      </c>
      <c r="B38" s="8">
        <f>current!B38</f>
        <v>5082.3298880623252</v>
      </c>
      <c r="C38" s="2">
        <f t="shared" ref="C38:C43" si="3">C37+$I$39</f>
        <v>0.35</v>
      </c>
      <c r="D38">
        <f t="shared" si="0"/>
        <v>3303.5144272405114</v>
      </c>
    </row>
    <row r="39" spans="1:14">
      <c r="A39" s="2">
        <f t="shared" si="1"/>
        <v>2047</v>
      </c>
      <c r="B39" s="8">
        <f>current!B39</f>
        <v>5318.7760302056222</v>
      </c>
      <c r="C39" s="2">
        <f t="shared" si="3"/>
        <v>0.39999999999999997</v>
      </c>
      <c r="D39">
        <f t="shared" si="0"/>
        <v>3191.2656181233738</v>
      </c>
      <c r="I39">
        <f>SUM(I37:I38)</f>
        <v>0.05</v>
      </c>
    </row>
    <row r="40" spans="1:14">
      <c r="A40" s="2">
        <f t="shared" si="1"/>
        <v>2048</v>
      </c>
      <c r="B40" s="8">
        <f>current!B40</f>
        <v>5575.4378967794983</v>
      </c>
      <c r="C40" s="2">
        <f t="shared" si="3"/>
        <v>0.44999999999999996</v>
      </c>
      <c r="D40">
        <f t="shared" si="0"/>
        <v>3066.4908432287243</v>
      </c>
    </row>
    <row r="41" spans="1:14">
      <c r="A41" s="2">
        <f t="shared" si="1"/>
        <v>2049</v>
      </c>
      <c r="B41" s="8">
        <f>current!B41</f>
        <v>5834.7282282520227</v>
      </c>
      <c r="C41" s="2">
        <f t="shared" si="3"/>
        <v>0.49999999999999994</v>
      </c>
      <c r="D41">
        <f t="shared" si="0"/>
        <v>2917.3641141260114</v>
      </c>
    </row>
    <row r="42" spans="1:14">
      <c r="A42" s="2">
        <f t="shared" si="1"/>
        <v>2050</v>
      </c>
      <c r="B42" s="8">
        <f>current!B42</f>
        <v>6116.2368188972368</v>
      </c>
      <c r="C42" s="2">
        <f t="shared" si="3"/>
        <v>0.54999999999999993</v>
      </c>
      <c r="D42">
        <f t="shared" si="0"/>
        <v>2752.3065685037568</v>
      </c>
    </row>
    <row r="43" spans="1:14">
      <c r="A43" s="2">
        <f t="shared" ref="A43:A52" si="4">A42+1</f>
        <v>2051</v>
      </c>
      <c r="B43" s="8">
        <f>current!B43</f>
        <v>6411.3094480363434</v>
      </c>
      <c r="C43" s="2">
        <f t="shared" si="3"/>
        <v>0.6</v>
      </c>
      <c r="D43">
        <f t="shared" si="0"/>
        <v>2564.5237792145376</v>
      </c>
    </row>
    <row r="44" spans="1:14">
      <c r="A44" s="2">
        <f t="shared" si="4"/>
        <v>2052</v>
      </c>
      <c r="B44" s="8">
        <f>current!B44</f>
        <v>6720.5987480421172</v>
      </c>
      <c r="C44" s="2">
        <f t="shared" ref="C44:C51" si="5">C43+$I$37</f>
        <v>0.65</v>
      </c>
      <c r="D44">
        <f t="shared" si="0"/>
        <v>2352.2095618147409</v>
      </c>
    </row>
    <row r="45" spans="1:14">
      <c r="A45" s="2">
        <f t="shared" si="4"/>
        <v>2053</v>
      </c>
      <c r="B45" s="8">
        <f>current!B45</f>
        <v>7044.7887044283771</v>
      </c>
      <c r="C45" s="2">
        <f t="shared" si="5"/>
        <v>0.70000000000000007</v>
      </c>
      <c r="D45">
        <f t="shared" si="0"/>
        <v>2113.4366113285128</v>
      </c>
    </row>
    <row r="46" spans="1:14">
      <c r="A46" s="2">
        <f t="shared" si="4"/>
        <v>2054</v>
      </c>
      <c r="B46" s="8">
        <f>current!B46</f>
        <v>7397.0281396497958</v>
      </c>
      <c r="C46" s="2">
        <f t="shared" si="5"/>
        <v>0.75000000000000011</v>
      </c>
      <c r="D46">
        <f t="shared" si="0"/>
        <v>1849.257034912448</v>
      </c>
    </row>
    <row r="47" spans="1:14">
      <c r="A47" s="2">
        <f t="shared" si="4"/>
        <v>2055</v>
      </c>
      <c r="B47" s="8">
        <f>current!B47</f>
        <v>7766.8795466322863</v>
      </c>
      <c r="C47" s="2">
        <f t="shared" si="5"/>
        <v>0.80000000000000016</v>
      </c>
      <c r="D47">
        <f t="shared" si="0"/>
        <v>1553.3759093264559</v>
      </c>
      <c r="G47" t="s">
        <v>22</v>
      </c>
      <c r="I47">
        <v>0.14000000000000001</v>
      </c>
      <c r="J47" t="s">
        <v>21</v>
      </c>
    </row>
    <row r="48" spans="1:14">
      <c r="A48" s="2">
        <f t="shared" si="4"/>
        <v>2056</v>
      </c>
      <c r="B48" s="8">
        <f>current!B48</f>
        <v>8155.2235239639012</v>
      </c>
      <c r="C48" s="2">
        <f t="shared" si="5"/>
        <v>0.8500000000000002</v>
      </c>
      <c r="D48">
        <f t="shared" si="0"/>
        <v>1223.2835285945835</v>
      </c>
      <c r="G48" t="s">
        <v>24</v>
      </c>
    </row>
    <row r="49" spans="1:7">
      <c r="A49" s="2">
        <f t="shared" si="4"/>
        <v>2057</v>
      </c>
      <c r="B49" s="8">
        <f>current!B49</f>
        <v>8548.5931292374553</v>
      </c>
      <c r="C49" s="2">
        <f t="shared" si="5"/>
        <v>0.90000000000000024</v>
      </c>
      <c r="D49">
        <f t="shared" si="0"/>
        <v>854.85931292374346</v>
      </c>
    </row>
    <row r="50" spans="1:7">
      <c r="A50" s="2">
        <f t="shared" si="4"/>
        <v>2058</v>
      </c>
      <c r="B50" s="8">
        <f>current!B50</f>
        <v>8976.0227856993297</v>
      </c>
      <c r="C50" s="2">
        <f t="shared" si="5"/>
        <v>0.95000000000000029</v>
      </c>
      <c r="D50">
        <f t="shared" si="0"/>
        <v>448.80113928496388</v>
      </c>
    </row>
    <row r="51" spans="1:7">
      <c r="A51" s="2">
        <f t="shared" si="4"/>
        <v>2059</v>
      </c>
      <c r="B51" s="8">
        <f>current!B51</f>
        <v>9424.8239249842954</v>
      </c>
      <c r="C51" s="2">
        <f t="shared" si="5"/>
        <v>1.0000000000000002</v>
      </c>
      <c r="D51">
        <f t="shared" si="0"/>
        <v>-2.0927313049111208E-12</v>
      </c>
      <c r="G51" t="s">
        <v>25</v>
      </c>
    </row>
    <row r="52" spans="1:7">
      <c r="A52" s="2">
        <f t="shared" si="4"/>
        <v>2060</v>
      </c>
      <c r="B52" s="8">
        <f>current!B52</f>
        <v>9879.4050789418725</v>
      </c>
    </row>
    <row r="53" spans="1:7">
      <c r="A53" s="2">
        <f t="shared" ref="A53:A55" si="6">A52+1</f>
        <v>2061</v>
      </c>
      <c r="B53" s="8">
        <f>current!B53</f>
        <v>10373.375332888965</v>
      </c>
    </row>
    <row r="54" spans="1:7">
      <c r="A54" s="2">
        <f t="shared" si="6"/>
        <v>2062</v>
      </c>
      <c r="B54" s="8">
        <f>current!B54</f>
        <v>10892.044099533414</v>
      </c>
    </row>
    <row r="55" spans="1:7">
      <c r="A55" s="2">
        <f t="shared" si="6"/>
        <v>2063</v>
      </c>
      <c r="B55" s="8">
        <f>current!B55</f>
        <v>11417.360223052227</v>
      </c>
    </row>
    <row r="56" spans="1:7">
      <c r="A56" s="2">
        <f t="shared" ref="A56:A60" si="7">A55+1</f>
        <v>2064</v>
      </c>
      <c r="B56" s="8">
        <f>current!B56</f>
        <v>11988.228234204838</v>
      </c>
    </row>
    <row r="57" spans="1:7">
      <c r="A57" s="2">
        <f t="shared" si="7"/>
        <v>2065</v>
      </c>
      <c r="B57" s="8">
        <f>current!B57</f>
        <v>12566.37674110779</v>
      </c>
    </row>
    <row r="58" spans="1:7">
      <c r="A58" s="2">
        <f t="shared" si="7"/>
        <v>2066</v>
      </c>
      <c r="B58" s="8">
        <f>current!B58</f>
        <v>13194.69557816318</v>
      </c>
    </row>
    <row r="59" spans="1:7">
      <c r="A59" s="2">
        <f t="shared" si="7"/>
        <v>2067</v>
      </c>
      <c r="B59" s="8">
        <f>current!B59</f>
        <v>13854.43035707134</v>
      </c>
    </row>
    <row r="60" spans="1:7">
      <c r="A60" s="2">
        <f t="shared" si="7"/>
        <v>2068</v>
      </c>
      <c r="B60" s="8">
        <f>current!B60</f>
        <v>14547.151874924908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Q76"/>
  <sheetViews>
    <sheetView workbookViewId="0">
      <selection activeCell="E9" sqref="E9"/>
    </sheetView>
  </sheetViews>
  <sheetFormatPr defaultRowHeight="15"/>
  <cols>
    <col min="3" max="3" width="15.85546875" style="2" customWidth="1"/>
    <col min="4" max="4" width="15.140625" style="2" customWidth="1"/>
    <col min="5" max="5" width="13.5703125" style="2" bestFit="1" customWidth="1"/>
    <col min="10" max="10" width="27.5703125" style="2" bestFit="1" customWidth="1"/>
    <col min="11" max="11" width="20.42578125" customWidth="1"/>
  </cols>
  <sheetData>
    <row r="1" spans="2:17">
      <c r="B1" t="s">
        <v>7</v>
      </c>
    </row>
    <row r="2" spans="2:17" ht="15.75" thickBot="1">
      <c r="C2" s="2" t="s">
        <v>9</v>
      </c>
      <c r="D2" s="2" t="s">
        <v>10</v>
      </c>
      <c r="E2" s="2" t="s">
        <v>11</v>
      </c>
      <c r="H2" t="s">
        <v>12</v>
      </c>
      <c r="J2" s="10">
        <v>0.05</v>
      </c>
      <c r="K2" s="5"/>
    </row>
    <row r="3" spans="2:17" ht="15.75" thickBot="1">
      <c r="B3" s="3">
        <v>2012</v>
      </c>
      <c r="C3" s="12">
        <v>4.8399999999999999E-2</v>
      </c>
      <c r="D3" s="13"/>
      <c r="M3" t="s">
        <v>13</v>
      </c>
    </row>
    <row r="4" spans="2:17" ht="15.75" thickBot="1">
      <c r="B4" s="3">
        <v>2013</v>
      </c>
      <c r="C4" s="12">
        <v>4.8399999999999999E-2</v>
      </c>
      <c r="D4" s="2">
        <f>E4/C4</f>
        <v>16818.18181818182</v>
      </c>
      <c r="E4" s="2">
        <v>814</v>
      </c>
      <c r="H4" s="4"/>
      <c r="I4" s="4"/>
      <c r="J4" s="2" t="s">
        <v>23</v>
      </c>
      <c r="M4" s="2">
        <v>2013</v>
      </c>
      <c r="N4" s="1">
        <v>814</v>
      </c>
      <c r="Q4">
        <v>4.1322314049585529E-3</v>
      </c>
    </row>
    <row r="5" spans="2:17" ht="15.75" thickBot="1">
      <c r="B5" s="3">
        <v>2014</v>
      </c>
      <c r="C5" s="12">
        <v>4.8599999999999997E-2</v>
      </c>
      <c r="D5" s="2">
        <f>D4*(1+$J$2)</f>
        <v>17659.090909090912</v>
      </c>
      <c r="E5" s="2">
        <f>D5*C5</f>
        <v>858.23181818181831</v>
      </c>
      <c r="H5" s="4"/>
      <c r="I5" s="4"/>
      <c r="J5" s="11">
        <f>C5/C4-1</f>
        <v>4.1322314049585529E-3</v>
      </c>
      <c r="K5" s="9"/>
      <c r="M5" s="2">
        <f>M4+1</f>
        <v>2014</v>
      </c>
      <c r="N5" s="1">
        <v>861</v>
      </c>
      <c r="Q5">
        <v>6.1728395061728669E-3</v>
      </c>
    </row>
    <row r="6" spans="2:17" ht="15.75" thickBot="1">
      <c r="B6" s="3">
        <v>2015</v>
      </c>
      <c r="C6" s="12">
        <v>4.8899999999999999E-2</v>
      </c>
      <c r="D6" s="2">
        <f t="shared" ref="D6:D69" si="0">D5*(1+$J$2)</f>
        <v>18542.04545454546</v>
      </c>
      <c r="E6" s="2">
        <f t="shared" ref="E6:E69" si="1">D6*C6</f>
        <v>906.70602272727297</v>
      </c>
      <c r="H6" s="4"/>
      <c r="I6" s="4"/>
      <c r="J6" s="11">
        <f t="shared" ref="J6:J69" si="2">C6/C5-1</f>
        <v>6.1728395061728669E-3</v>
      </c>
      <c r="M6" s="2">
        <f>M5+1</f>
        <v>2015</v>
      </c>
      <c r="N6" s="1">
        <v>911</v>
      </c>
      <c r="Q6">
        <v>1.22699386503069E-2</v>
      </c>
    </row>
    <row r="7" spans="2:17" ht="15.75" thickBot="1">
      <c r="B7" s="3">
        <v>2016</v>
      </c>
      <c r="C7" s="12">
        <v>4.9500000000000002E-2</v>
      </c>
      <c r="D7" s="2">
        <f t="shared" si="0"/>
        <v>19469.147727272732</v>
      </c>
      <c r="E7" s="2">
        <f t="shared" si="1"/>
        <v>963.72281250000026</v>
      </c>
      <c r="H7" s="4"/>
      <c r="I7" s="4"/>
      <c r="J7" s="11">
        <f t="shared" si="2"/>
        <v>1.22699386503069E-2</v>
      </c>
      <c r="M7" s="2">
        <f>M6+1</f>
        <v>2016</v>
      </c>
      <c r="N7" s="1">
        <v>965</v>
      </c>
      <c r="Q7">
        <v>1.4141414141414232E-2</v>
      </c>
    </row>
    <row r="8" spans="2:17" ht="15.75" thickBot="1">
      <c r="B8" s="3">
        <v>2017</v>
      </c>
      <c r="C8" s="12">
        <v>5.0200000000000002E-2</v>
      </c>
      <c r="D8" s="2">
        <f t="shared" si="0"/>
        <v>20442.605113636368</v>
      </c>
      <c r="E8" s="2">
        <f t="shared" si="1"/>
        <v>1026.2187767045457</v>
      </c>
      <c r="H8" s="4"/>
      <c r="I8" s="4"/>
      <c r="J8" s="11">
        <f t="shared" si="2"/>
        <v>1.4141414141414232E-2</v>
      </c>
      <c r="M8" s="2">
        <f>M7+1</f>
        <v>2017</v>
      </c>
      <c r="N8" s="1">
        <v>1023</v>
      </c>
      <c r="Q8">
        <v>1.5936254980079667E-2</v>
      </c>
    </row>
    <row r="9" spans="2:17" ht="15.75" thickBot="1">
      <c r="B9" s="3">
        <v>2018</v>
      </c>
      <c r="C9" s="12">
        <v>5.0999999999999997E-2</v>
      </c>
      <c r="D9" s="2">
        <f t="shared" si="0"/>
        <v>21464.735369318187</v>
      </c>
      <c r="E9" s="2">
        <f t="shared" si="1"/>
        <v>1094.7015038352274</v>
      </c>
      <c r="H9" s="4"/>
      <c r="I9" s="4"/>
      <c r="J9" s="11">
        <f t="shared" si="2"/>
        <v>1.5936254980079667E-2</v>
      </c>
      <c r="M9" s="2">
        <f t="shared" ref="M9:M11" si="3">M8+1</f>
        <v>2018</v>
      </c>
      <c r="N9" s="1">
        <v>1087</v>
      </c>
      <c r="Q9">
        <v>2.1568627450980538E-2</v>
      </c>
    </row>
    <row r="10" spans="2:17" ht="15.75" thickBot="1">
      <c r="B10" s="3">
        <v>2019</v>
      </c>
      <c r="C10" s="12">
        <v>5.21E-2</v>
      </c>
      <c r="D10" s="2">
        <f t="shared" si="0"/>
        <v>22537.972137784098</v>
      </c>
      <c r="E10" s="2">
        <f t="shared" si="1"/>
        <v>1174.2283483785516</v>
      </c>
      <c r="H10" s="4"/>
      <c r="I10" s="4"/>
      <c r="J10" s="11">
        <f t="shared" si="2"/>
        <v>2.1568627450980538E-2</v>
      </c>
      <c r="M10" s="2">
        <f t="shared" si="3"/>
        <v>2019</v>
      </c>
      <c r="N10" s="1">
        <v>1160</v>
      </c>
      <c r="Q10">
        <v>2.1113243761996081E-2</v>
      </c>
    </row>
    <row r="11" spans="2:17" ht="15.75" thickBot="1">
      <c r="B11" s="3">
        <v>2020</v>
      </c>
      <c r="C11" s="12">
        <v>5.3199999999999997E-2</v>
      </c>
      <c r="D11" s="2">
        <f t="shared" si="0"/>
        <v>23664.870744673302</v>
      </c>
      <c r="E11" s="2">
        <f t="shared" si="1"/>
        <v>1258.9711236166197</v>
      </c>
      <c r="H11" s="4"/>
      <c r="I11" s="4"/>
      <c r="J11" s="11">
        <f t="shared" si="2"/>
        <v>2.1113243761996081E-2</v>
      </c>
      <c r="M11" s="2">
        <f t="shared" si="3"/>
        <v>2020</v>
      </c>
      <c r="N11" s="1">
        <v>1241</v>
      </c>
      <c r="Q11">
        <v>2.0676691729323293E-2</v>
      </c>
    </row>
    <row r="12" spans="2:17" ht="15.75" thickBot="1">
      <c r="B12" s="3">
        <v>2021</v>
      </c>
      <c r="C12" s="12">
        <v>5.4300000000000001E-2</v>
      </c>
      <c r="D12" s="2">
        <f t="shared" si="0"/>
        <v>24848.114281906968</v>
      </c>
      <c r="E12" s="2">
        <f t="shared" si="1"/>
        <v>1349.2526055075484</v>
      </c>
      <c r="J12" s="11">
        <f t="shared" si="2"/>
        <v>2.0676691729323293E-2</v>
      </c>
      <c r="Q12">
        <v>1.8416206261510082E-2</v>
      </c>
    </row>
    <row r="13" spans="2:17" ht="15.75" thickBot="1">
      <c r="B13" s="3">
        <v>2022</v>
      </c>
      <c r="C13" s="12">
        <v>5.5300000000000002E-2</v>
      </c>
      <c r="D13" s="2">
        <f t="shared" si="0"/>
        <v>26090.519996002316</v>
      </c>
      <c r="E13" s="2">
        <f t="shared" si="1"/>
        <v>1442.8057557789282</v>
      </c>
      <c r="J13" s="11">
        <f t="shared" si="2"/>
        <v>1.8416206261510082E-2</v>
      </c>
      <c r="Q13">
        <v>1.8083182640144635E-2</v>
      </c>
    </row>
    <row r="14" spans="2:17" ht="15.75" thickBot="1">
      <c r="B14" s="3">
        <v>2023</v>
      </c>
      <c r="C14" s="12">
        <v>5.6300000000000003E-2</v>
      </c>
      <c r="D14" s="2">
        <f t="shared" si="0"/>
        <v>27395.045995802433</v>
      </c>
      <c r="E14" s="2">
        <f t="shared" si="1"/>
        <v>1542.3410895636771</v>
      </c>
      <c r="J14" s="11">
        <f t="shared" si="2"/>
        <v>1.8083182640144635E-2</v>
      </c>
      <c r="Q14">
        <v>1.5985790408525657E-2</v>
      </c>
    </row>
    <row r="15" spans="2:17" ht="15.75" thickBot="1">
      <c r="B15" s="3">
        <v>2024</v>
      </c>
      <c r="C15" s="12">
        <v>5.7200000000000001E-2</v>
      </c>
      <c r="D15" s="2">
        <f t="shared" si="0"/>
        <v>28764.798295592554</v>
      </c>
      <c r="E15" s="2">
        <f t="shared" si="1"/>
        <v>1645.3464625078941</v>
      </c>
      <c r="J15" s="11">
        <f t="shared" si="2"/>
        <v>1.5985790408525657E-2</v>
      </c>
      <c r="Q15">
        <v>1.5734265734265618E-2</v>
      </c>
    </row>
    <row r="16" spans="2:17" ht="15.75" thickBot="1">
      <c r="B16" s="3">
        <v>2025</v>
      </c>
      <c r="C16" s="12">
        <v>5.8099999999999999E-2</v>
      </c>
      <c r="D16" s="2">
        <f t="shared" si="0"/>
        <v>30203.038210372182</v>
      </c>
      <c r="E16" s="2">
        <f t="shared" si="1"/>
        <v>1754.7965200226238</v>
      </c>
      <c r="J16" s="11">
        <f t="shared" si="2"/>
        <v>1.5734265734265618E-2</v>
      </c>
      <c r="Q16">
        <v>1.3769363166953541E-2</v>
      </c>
    </row>
    <row r="17" spans="2:17" ht="15.75" thickBot="1">
      <c r="B17" s="3">
        <v>2026</v>
      </c>
      <c r="C17" s="12">
        <v>5.8900000000000001E-2</v>
      </c>
      <c r="D17" s="2">
        <f t="shared" si="0"/>
        <v>31713.190120890791</v>
      </c>
      <c r="E17" s="2">
        <f t="shared" si="1"/>
        <v>1867.9068981204675</v>
      </c>
      <c r="J17" s="11">
        <f t="shared" si="2"/>
        <v>1.3769363166953541E-2</v>
      </c>
      <c r="Q17">
        <v>1.1884550084889645E-2</v>
      </c>
    </row>
    <row r="18" spans="2:17" ht="15.75" thickBot="1">
      <c r="B18" s="3">
        <v>2027</v>
      </c>
      <c r="C18" s="12">
        <v>5.96E-2</v>
      </c>
      <c r="D18" s="2">
        <f t="shared" si="0"/>
        <v>33298.849626935335</v>
      </c>
      <c r="E18" s="2">
        <f t="shared" si="1"/>
        <v>1984.611437765346</v>
      </c>
      <c r="J18" s="11">
        <f t="shared" si="2"/>
        <v>1.1884550084889645E-2</v>
      </c>
      <c r="Q18">
        <v>1.0067114093959662E-2</v>
      </c>
    </row>
    <row r="19" spans="2:17" ht="15.75" thickBot="1">
      <c r="B19" s="3">
        <v>2028</v>
      </c>
      <c r="C19" s="12">
        <v>6.0199999999999997E-2</v>
      </c>
      <c r="D19" s="2">
        <f t="shared" si="0"/>
        <v>34963.792108282105</v>
      </c>
      <c r="E19" s="2">
        <f t="shared" si="1"/>
        <v>2104.8202849185827</v>
      </c>
      <c r="J19" s="11">
        <f t="shared" si="2"/>
        <v>1.0067114093959662E-2</v>
      </c>
      <c r="Q19">
        <v>9.966777408637828E-3</v>
      </c>
    </row>
    <row r="20" spans="2:17" ht="15.75" thickBot="1">
      <c r="B20" s="3">
        <v>2029</v>
      </c>
      <c r="C20" s="12">
        <v>6.08E-2</v>
      </c>
      <c r="D20" s="2">
        <f t="shared" si="0"/>
        <v>36711.981713696208</v>
      </c>
      <c r="E20" s="2">
        <f t="shared" si="1"/>
        <v>2232.0884881927295</v>
      </c>
      <c r="J20" s="11">
        <f t="shared" si="2"/>
        <v>9.966777408637828E-3</v>
      </c>
      <c r="Q20">
        <v>6.5789473684210176E-3</v>
      </c>
    </row>
    <row r="21" spans="2:17" ht="15.75" thickBot="1">
      <c r="B21" s="3">
        <v>2030</v>
      </c>
      <c r="C21" s="12">
        <v>6.1199999999999997E-2</v>
      </c>
      <c r="D21" s="2">
        <f t="shared" si="0"/>
        <v>38547.580799381023</v>
      </c>
      <c r="E21" s="2">
        <f t="shared" si="1"/>
        <v>2359.1119449221187</v>
      </c>
      <c r="J21" s="11">
        <f t="shared" si="2"/>
        <v>6.5789473684210176E-3</v>
      </c>
      <c r="Q21">
        <v>4.9019607843137081E-3</v>
      </c>
    </row>
    <row r="22" spans="2:17" ht="15.75" thickBot="1">
      <c r="B22" s="3">
        <v>2031</v>
      </c>
      <c r="C22" s="12">
        <v>6.1499999999999999E-2</v>
      </c>
      <c r="D22" s="2">
        <f t="shared" si="0"/>
        <v>40474.959839350078</v>
      </c>
      <c r="E22" s="2">
        <f t="shared" si="1"/>
        <v>2489.2100301200298</v>
      </c>
      <c r="J22" s="11">
        <f t="shared" si="2"/>
        <v>4.9019607843137081E-3</v>
      </c>
      <c r="Q22">
        <v>4.8780487804878092E-3</v>
      </c>
    </row>
    <row r="23" spans="2:17" ht="15.75" thickBot="1">
      <c r="B23" s="3">
        <v>2032</v>
      </c>
      <c r="C23" s="12">
        <v>6.1800000000000001E-2</v>
      </c>
      <c r="D23" s="2">
        <f t="shared" si="0"/>
        <v>42498.707831317581</v>
      </c>
      <c r="E23" s="2">
        <f t="shared" si="1"/>
        <v>2626.4201439754265</v>
      </c>
      <c r="J23" s="11">
        <f t="shared" si="2"/>
        <v>4.8780487804878092E-3</v>
      </c>
      <c r="Q23">
        <v>3.2362459546926292E-3</v>
      </c>
    </row>
    <row r="24" spans="2:17" ht="15.75" thickBot="1">
      <c r="B24" s="3">
        <v>2033</v>
      </c>
      <c r="C24" s="12">
        <v>6.2E-2</v>
      </c>
      <c r="D24" s="2">
        <f t="shared" si="0"/>
        <v>44623.64322288346</v>
      </c>
      <c r="E24" s="2">
        <f t="shared" si="1"/>
        <v>2766.6658798187746</v>
      </c>
      <c r="J24" s="11">
        <f t="shared" si="2"/>
        <v>3.2362459546926292E-3</v>
      </c>
      <c r="Q24">
        <v>1.612903225806539E-3</v>
      </c>
    </row>
    <row r="25" spans="2:17" ht="15.75" thickBot="1">
      <c r="B25" s="3">
        <v>2034</v>
      </c>
      <c r="C25" s="12">
        <v>6.2100000000000002E-2</v>
      </c>
      <c r="D25" s="2">
        <f t="shared" si="0"/>
        <v>46854.825384027637</v>
      </c>
      <c r="E25" s="2">
        <f t="shared" si="1"/>
        <v>2909.6846563481163</v>
      </c>
      <c r="J25" s="11">
        <f t="shared" si="2"/>
        <v>1.612903225806539E-3</v>
      </c>
      <c r="Q25">
        <v>1.6103059581320522E-3</v>
      </c>
    </row>
    <row r="26" spans="2:17" ht="15.75" thickBot="1">
      <c r="B26" s="3">
        <v>2035</v>
      </c>
      <c r="C26" s="12">
        <v>6.2199999999999998E-2</v>
      </c>
      <c r="D26" s="2">
        <f t="shared" si="0"/>
        <v>49197.56665322902</v>
      </c>
      <c r="E26" s="2">
        <f t="shared" si="1"/>
        <v>3060.0886458308451</v>
      </c>
      <c r="J26" s="11">
        <f t="shared" si="2"/>
        <v>1.6103059581320522E-3</v>
      </c>
      <c r="Q26">
        <v>0</v>
      </c>
    </row>
    <row r="27" spans="2:17" ht="15.75" thickBot="1">
      <c r="B27" s="3">
        <v>2036</v>
      </c>
      <c r="C27" s="12">
        <v>6.2199999999999998E-2</v>
      </c>
      <c r="D27" s="2">
        <f t="shared" si="0"/>
        <v>51657.44498589047</v>
      </c>
      <c r="E27" s="2">
        <f t="shared" si="1"/>
        <v>3213.0930781223869</v>
      </c>
      <c r="J27" s="11">
        <f t="shared" si="2"/>
        <v>0</v>
      </c>
      <c r="Q27">
        <v>-1.607717041800627E-3</v>
      </c>
    </row>
    <row r="28" spans="2:17" ht="15.75" thickBot="1">
      <c r="B28" s="3">
        <v>2037</v>
      </c>
      <c r="C28" s="12">
        <v>6.2100000000000002E-2</v>
      </c>
      <c r="D28" s="2">
        <f t="shared" si="0"/>
        <v>54240.317235184993</v>
      </c>
      <c r="E28" s="2">
        <f t="shared" si="1"/>
        <v>3368.3237003049881</v>
      </c>
      <c r="J28" s="11">
        <f t="shared" si="2"/>
        <v>-1.607717041800627E-3</v>
      </c>
      <c r="Q28">
        <v>-1.6103059581320522E-3</v>
      </c>
    </row>
    <row r="29" spans="2:17" ht="15.75" thickBot="1">
      <c r="B29" s="3">
        <v>2038</v>
      </c>
      <c r="C29" s="12">
        <v>6.2E-2</v>
      </c>
      <c r="D29" s="2">
        <f t="shared" si="0"/>
        <v>56952.333096944247</v>
      </c>
      <c r="E29" s="2">
        <f t="shared" si="1"/>
        <v>3531.0446520105434</v>
      </c>
      <c r="J29" s="11">
        <f t="shared" si="2"/>
        <v>-1.6103059581320522E-3</v>
      </c>
      <c r="Q29">
        <v>-3.225806451612856E-3</v>
      </c>
    </row>
    <row r="30" spans="2:17" ht="15.75" thickBot="1">
      <c r="B30" s="3">
        <v>2039</v>
      </c>
      <c r="C30" s="12">
        <v>6.1800000000000001E-2</v>
      </c>
      <c r="D30" s="2">
        <f t="shared" si="0"/>
        <v>59799.949751791464</v>
      </c>
      <c r="E30" s="2">
        <f t="shared" si="1"/>
        <v>3695.6368946607126</v>
      </c>
      <c r="J30" s="11">
        <f t="shared" si="2"/>
        <v>-3.225806451612856E-3</v>
      </c>
      <c r="Q30">
        <v>-3.2362459546925182E-3</v>
      </c>
    </row>
    <row r="31" spans="2:17" ht="15.75" thickBot="1">
      <c r="B31" s="3">
        <v>2040</v>
      </c>
      <c r="C31" s="12">
        <v>6.1600000000000002E-2</v>
      </c>
      <c r="D31" s="2">
        <f t="shared" si="0"/>
        <v>62789.947239381043</v>
      </c>
      <c r="E31" s="2">
        <f t="shared" si="1"/>
        <v>3867.8607499458722</v>
      </c>
      <c r="J31" s="11">
        <f t="shared" si="2"/>
        <v>-3.2362459546925182E-3</v>
      </c>
      <c r="Q31">
        <v>-3.2467532467532756E-3</v>
      </c>
    </row>
    <row r="32" spans="2:17" ht="15.75" thickBot="1">
      <c r="B32" s="3">
        <v>2041</v>
      </c>
      <c r="C32" s="12">
        <v>6.1400000000000003E-2</v>
      </c>
      <c r="D32" s="2">
        <f t="shared" si="0"/>
        <v>65929.4446013501</v>
      </c>
      <c r="E32" s="2">
        <f t="shared" si="1"/>
        <v>4048.0678985228965</v>
      </c>
      <c r="J32" s="11">
        <f t="shared" si="2"/>
        <v>-3.2467532467532756E-3</v>
      </c>
      <c r="Q32">
        <v>-4.8859934853420217E-3</v>
      </c>
    </row>
    <row r="33" spans="2:17" ht="15.75" thickBot="1">
      <c r="B33" s="3">
        <v>2042</v>
      </c>
      <c r="C33" s="12">
        <v>6.1100000000000002E-2</v>
      </c>
      <c r="D33" s="2">
        <f t="shared" si="0"/>
        <v>69225.916831417606</v>
      </c>
      <c r="E33" s="2">
        <f t="shared" si="1"/>
        <v>4229.7035183996159</v>
      </c>
      <c r="J33" s="11">
        <f t="shared" si="2"/>
        <v>-4.8859934853420217E-3</v>
      </c>
      <c r="Q33">
        <v>-3.2733224222585289E-3</v>
      </c>
    </row>
    <row r="34" spans="2:17" ht="15.75" thickBot="1">
      <c r="B34" s="3">
        <v>2043</v>
      </c>
      <c r="C34" s="12">
        <v>6.0900000000000003E-2</v>
      </c>
      <c r="D34" s="2">
        <f t="shared" si="0"/>
        <v>72687.212672988491</v>
      </c>
      <c r="E34" s="2">
        <f t="shared" si="1"/>
        <v>4426.6512517849997</v>
      </c>
      <c r="J34" s="11">
        <f t="shared" si="2"/>
        <v>-3.2733224222585289E-3</v>
      </c>
      <c r="Q34">
        <v>-1.6420361247947435E-3</v>
      </c>
    </row>
    <row r="35" spans="2:17" ht="15.75" thickBot="1">
      <c r="B35" s="3">
        <v>2044</v>
      </c>
      <c r="C35" s="12">
        <v>6.08E-2</v>
      </c>
      <c r="D35" s="2">
        <f t="shared" si="0"/>
        <v>76321.573306637918</v>
      </c>
      <c r="E35" s="2">
        <f t="shared" si="1"/>
        <v>4640.351657043585</v>
      </c>
      <c r="J35" s="11">
        <f t="shared" si="2"/>
        <v>-1.6420361247947435E-3</v>
      </c>
      <c r="Q35">
        <v>-3.2894736842105088E-3</v>
      </c>
    </row>
    <row r="36" spans="2:17" ht="15.75" thickBot="1">
      <c r="B36" s="3">
        <v>2045</v>
      </c>
      <c r="C36" s="12">
        <v>6.0600000000000001E-2</v>
      </c>
      <c r="D36" s="2">
        <f t="shared" si="0"/>
        <v>80137.651971969812</v>
      </c>
      <c r="E36" s="2">
        <f t="shared" si="1"/>
        <v>4856.341709501371</v>
      </c>
      <c r="J36" s="11">
        <f t="shared" si="2"/>
        <v>-3.2894736842105088E-3</v>
      </c>
      <c r="Q36">
        <v>-3.3003300330032292E-3</v>
      </c>
    </row>
    <row r="37" spans="2:17" ht="15.75" thickBot="1">
      <c r="B37" s="3">
        <v>2046</v>
      </c>
      <c r="C37" s="12">
        <v>6.0400000000000002E-2</v>
      </c>
      <c r="D37" s="2">
        <f t="shared" si="0"/>
        <v>84144.534570568299</v>
      </c>
      <c r="E37" s="2">
        <f t="shared" si="1"/>
        <v>5082.3298880623252</v>
      </c>
      <c r="J37" s="11">
        <f t="shared" si="2"/>
        <v>-3.3003300330032292E-3</v>
      </c>
      <c r="Q37">
        <v>-3.3112582781458233E-3</v>
      </c>
    </row>
    <row r="38" spans="2:17" ht="15.75" thickBot="1">
      <c r="B38" s="3">
        <v>2047</v>
      </c>
      <c r="C38" s="12">
        <v>6.0199999999999997E-2</v>
      </c>
      <c r="D38" s="2">
        <f t="shared" si="0"/>
        <v>88351.761299096717</v>
      </c>
      <c r="E38" s="2">
        <f t="shared" si="1"/>
        <v>5318.7760302056222</v>
      </c>
      <c r="J38" s="11">
        <f t="shared" si="2"/>
        <v>-3.3112582781458233E-3</v>
      </c>
      <c r="Q38">
        <v>-1.6611295681062677E-3</v>
      </c>
    </row>
    <row r="39" spans="2:17" ht="15.75" thickBot="1">
      <c r="B39" s="3">
        <v>2048</v>
      </c>
      <c r="C39" s="12">
        <v>6.0100000000000001E-2</v>
      </c>
      <c r="D39" s="2">
        <f t="shared" si="0"/>
        <v>92769.349364051552</v>
      </c>
      <c r="E39" s="2">
        <f t="shared" si="1"/>
        <v>5575.4378967794983</v>
      </c>
      <c r="J39" s="11">
        <f t="shared" si="2"/>
        <v>-1.6611295681062677E-3</v>
      </c>
      <c r="Q39">
        <v>-3.3277870216306127E-3</v>
      </c>
    </row>
    <row r="40" spans="2:17" ht="15.75" thickBot="1">
      <c r="B40" s="3">
        <v>2049</v>
      </c>
      <c r="C40" s="12">
        <v>5.9900000000000002E-2</v>
      </c>
      <c r="D40" s="2">
        <f t="shared" si="0"/>
        <v>97407.816832254131</v>
      </c>
      <c r="E40" s="2">
        <f t="shared" si="1"/>
        <v>5834.7282282520227</v>
      </c>
      <c r="J40" s="11">
        <f t="shared" si="2"/>
        <v>-3.3277870216306127E-3</v>
      </c>
      <c r="Q40">
        <v>-1.6694490818029983E-3</v>
      </c>
    </row>
    <row r="41" spans="2:17" ht="15.75" thickBot="1">
      <c r="B41" s="3">
        <v>2050</v>
      </c>
      <c r="C41" s="12">
        <v>5.9799999999999999E-2</v>
      </c>
      <c r="D41" s="2">
        <f t="shared" si="0"/>
        <v>102278.20767386684</v>
      </c>
      <c r="E41" s="2">
        <f t="shared" si="1"/>
        <v>6116.2368188972368</v>
      </c>
      <c r="J41" s="11">
        <f t="shared" si="2"/>
        <v>-1.6694490818029983E-3</v>
      </c>
      <c r="Q41">
        <v>-1.6722408026754731E-3</v>
      </c>
    </row>
    <row r="42" spans="2:17" ht="15.75" thickBot="1">
      <c r="B42" s="3">
        <v>2051</v>
      </c>
      <c r="C42" s="12">
        <v>5.9700000000000003E-2</v>
      </c>
      <c r="D42" s="2">
        <f t="shared" si="0"/>
        <v>107392.11805756019</v>
      </c>
      <c r="E42" s="2">
        <f t="shared" si="1"/>
        <v>6411.3094480363434</v>
      </c>
      <c r="J42" s="11">
        <f t="shared" si="2"/>
        <v>-1.6722408026754731E-3</v>
      </c>
      <c r="Q42">
        <v>-1.6750418760469454E-3</v>
      </c>
    </row>
    <row r="43" spans="2:17" ht="15.75" thickBot="1">
      <c r="B43" s="3">
        <v>2052</v>
      </c>
      <c r="C43" s="12">
        <v>5.96E-2</v>
      </c>
      <c r="D43" s="2">
        <f t="shared" si="0"/>
        <v>112761.7239604382</v>
      </c>
      <c r="E43" s="2">
        <f t="shared" si="1"/>
        <v>6720.5987480421172</v>
      </c>
      <c r="J43" s="11">
        <f t="shared" si="2"/>
        <v>-1.6750418760469454E-3</v>
      </c>
      <c r="Q43">
        <v>-1.6778523489933139E-3</v>
      </c>
    </row>
    <row r="44" spans="2:17" ht="15.75" thickBot="1">
      <c r="B44" s="3">
        <v>2053</v>
      </c>
      <c r="C44" s="12">
        <v>5.9499999999999997E-2</v>
      </c>
      <c r="D44" s="2">
        <f t="shared" si="0"/>
        <v>118399.81015846012</v>
      </c>
      <c r="E44" s="2">
        <f t="shared" si="1"/>
        <v>7044.7887044283771</v>
      </c>
      <c r="J44" s="11">
        <f t="shared" si="2"/>
        <v>-1.6778523489933139E-3</v>
      </c>
      <c r="Q44">
        <v>0</v>
      </c>
    </row>
    <row r="45" spans="2:17" ht="15.75" thickBot="1">
      <c r="B45" s="3">
        <v>2054</v>
      </c>
      <c r="C45" s="12">
        <v>5.9499999999999997E-2</v>
      </c>
      <c r="D45" s="2">
        <f t="shared" si="0"/>
        <v>124319.80066638313</v>
      </c>
      <c r="E45" s="2">
        <f t="shared" si="1"/>
        <v>7397.0281396497958</v>
      </c>
      <c r="J45" s="11">
        <f t="shared" si="2"/>
        <v>0</v>
      </c>
      <c r="Q45">
        <v>0</v>
      </c>
    </row>
    <row r="46" spans="2:17" ht="15.75" thickBot="1">
      <c r="B46" s="3">
        <v>2055</v>
      </c>
      <c r="C46" s="12">
        <v>5.9499999999999997E-2</v>
      </c>
      <c r="D46" s="2">
        <f t="shared" si="0"/>
        <v>130535.79069970229</v>
      </c>
      <c r="E46" s="2">
        <f t="shared" si="1"/>
        <v>7766.8795466322863</v>
      </c>
      <c r="J46" s="11">
        <f t="shared" si="2"/>
        <v>0</v>
      </c>
      <c r="Q46">
        <v>0</v>
      </c>
    </row>
    <row r="47" spans="2:17" ht="15.75" thickBot="1">
      <c r="B47" s="3">
        <v>2056</v>
      </c>
      <c r="C47" s="12">
        <v>5.9499999999999997E-2</v>
      </c>
      <c r="D47" s="2">
        <f t="shared" si="0"/>
        <v>137062.58023468743</v>
      </c>
      <c r="E47" s="2">
        <f t="shared" si="1"/>
        <v>8155.2235239639012</v>
      </c>
      <c r="J47" s="11">
        <f t="shared" si="2"/>
        <v>0</v>
      </c>
      <c r="Q47">
        <v>-1.680672268907446E-3</v>
      </c>
    </row>
    <row r="48" spans="2:17" ht="15.75" thickBot="1">
      <c r="B48" s="3">
        <v>2057</v>
      </c>
      <c r="C48" s="12">
        <v>5.9400000000000001E-2</v>
      </c>
      <c r="D48" s="2">
        <f t="shared" si="0"/>
        <v>143915.70924642181</v>
      </c>
      <c r="E48" s="2">
        <f t="shared" si="1"/>
        <v>8548.5931292374553</v>
      </c>
      <c r="J48" s="11">
        <f t="shared" si="2"/>
        <v>-1.680672268907446E-3</v>
      </c>
      <c r="Q48">
        <v>0</v>
      </c>
    </row>
    <row r="49" spans="2:17" ht="15.75" thickBot="1">
      <c r="B49" s="3">
        <v>2058</v>
      </c>
      <c r="C49" s="12">
        <v>5.9400000000000001E-2</v>
      </c>
      <c r="D49" s="2">
        <f t="shared" si="0"/>
        <v>151111.49470874292</v>
      </c>
      <c r="E49" s="2">
        <f t="shared" si="1"/>
        <v>8976.0227856993297</v>
      </c>
      <c r="J49" s="11">
        <f t="shared" si="2"/>
        <v>0</v>
      </c>
      <c r="Q49">
        <v>0</v>
      </c>
    </row>
    <row r="50" spans="2:17" ht="15.75" thickBot="1">
      <c r="B50" s="3">
        <v>2059</v>
      </c>
      <c r="C50" s="12">
        <v>5.9400000000000001E-2</v>
      </c>
      <c r="D50" s="2">
        <f t="shared" si="0"/>
        <v>158667.06944418006</v>
      </c>
      <c r="E50" s="2">
        <f t="shared" si="1"/>
        <v>9424.8239249842954</v>
      </c>
      <c r="J50" s="11">
        <f t="shared" si="2"/>
        <v>0</v>
      </c>
      <c r="Q50">
        <v>-1.6835016835017313E-3</v>
      </c>
    </row>
    <row r="51" spans="2:17" ht="15.75" thickBot="1">
      <c r="B51" s="3">
        <v>2060</v>
      </c>
      <c r="C51" s="12">
        <v>5.9299999999999999E-2</v>
      </c>
      <c r="D51" s="2">
        <f t="shared" si="0"/>
        <v>166600.42291638907</v>
      </c>
      <c r="E51" s="2">
        <f t="shared" si="1"/>
        <v>9879.4050789418725</v>
      </c>
      <c r="J51" s="11">
        <f t="shared" si="2"/>
        <v>-1.6835016835017313E-3</v>
      </c>
      <c r="Q51">
        <v>0</v>
      </c>
    </row>
    <row r="52" spans="2:17" ht="15.75" thickBot="1">
      <c r="B52" s="3">
        <v>2061</v>
      </c>
      <c r="C52" s="12">
        <v>5.9299999999999999E-2</v>
      </c>
      <c r="D52" s="2">
        <f t="shared" si="0"/>
        <v>174930.44406220852</v>
      </c>
      <c r="E52" s="2">
        <f t="shared" si="1"/>
        <v>10373.375332888965</v>
      </c>
      <c r="J52" s="11">
        <f t="shared" si="2"/>
        <v>0</v>
      </c>
      <c r="Q52">
        <v>0</v>
      </c>
    </row>
    <row r="53" spans="2:17" ht="15.75" thickBot="1">
      <c r="B53" s="3">
        <v>2062</v>
      </c>
      <c r="C53" s="12">
        <v>5.9299999999999999E-2</v>
      </c>
      <c r="D53" s="2">
        <f t="shared" si="0"/>
        <v>183676.96626531894</v>
      </c>
      <c r="E53" s="2">
        <f t="shared" si="1"/>
        <v>10892.044099533414</v>
      </c>
      <c r="J53" s="11">
        <f t="shared" si="2"/>
        <v>0</v>
      </c>
      <c r="Q53">
        <v>-1.6863406408094139E-3</v>
      </c>
    </row>
    <row r="54" spans="2:17" ht="15.75" thickBot="1">
      <c r="B54" s="3">
        <v>2063</v>
      </c>
      <c r="C54" s="12">
        <v>5.9200000000000003E-2</v>
      </c>
      <c r="D54" s="2">
        <f t="shared" si="0"/>
        <v>192860.81457858489</v>
      </c>
      <c r="E54" s="2">
        <f t="shared" si="1"/>
        <v>11417.360223052227</v>
      </c>
      <c r="J54" s="11">
        <f t="shared" si="2"/>
        <v>-1.6863406408094139E-3</v>
      </c>
      <c r="Q54">
        <v>0</v>
      </c>
    </row>
    <row r="55" spans="2:17" ht="15.75" thickBot="1">
      <c r="B55" s="3">
        <v>2064</v>
      </c>
      <c r="C55" s="12">
        <v>5.9200000000000003E-2</v>
      </c>
      <c r="D55" s="2">
        <f t="shared" si="0"/>
        <v>202503.85530751414</v>
      </c>
      <c r="E55" s="2">
        <f t="shared" si="1"/>
        <v>11988.228234204838</v>
      </c>
      <c r="J55" s="11">
        <f t="shared" si="2"/>
        <v>0</v>
      </c>
      <c r="Q55">
        <v>-1.6891891891892552E-3</v>
      </c>
    </row>
    <row r="56" spans="2:17" ht="15.75" thickBot="1">
      <c r="B56" s="3">
        <v>2065</v>
      </c>
      <c r="C56" s="12">
        <v>5.91E-2</v>
      </c>
      <c r="D56" s="2">
        <f t="shared" si="0"/>
        <v>212629.04807288985</v>
      </c>
      <c r="E56" s="2">
        <f t="shared" si="1"/>
        <v>12566.37674110779</v>
      </c>
      <c r="J56" s="11">
        <f t="shared" si="2"/>
        <v>-1.6891891891892552E-3</v>
      </c>
      <c r="Q56">
        <v>0</v>
      </c>
    </row>
    <row r="57" spans="2:17" ht="15.75" thickBot="1">
      <c r="B57" s="3">
        <v>2066</v>
      </c>
      <c r="C57" s="12">
        <v>5.91E-2</v>
      </c>
      <c r="D57" s="2">
        <f t="shared" si="0"/>
        <v>223260.50047653436</v>
      </c>
      <c r="E57" s="2">
        <f t="shared" si="1"/>
        <v>13194.69557816318</v>
      </c>
      <c r="J57" s="11">
        <f t="shared" si="2"/>
        <v>0</v>
      </c>
      <c r="Q57">
        <v>0</v>
      </c>
    </row>
    <row r="58" spans="2:17" ht="15.75" thickBot="1">
      <c r="B58" s="3">
        <v>2067</v>
      </c>
      <c r="C58" s="12">
        <v>5.91E-2</v>
      </c>
      <c r="D58" s="2">
        <f t="shared" si="0"/>
        <v>234423.52550036108</v>
      </c>
      <c r="E58" s="2">
        <f t="shared" si="1"/>
        <v>13854.43035707134</v>
      </c>
      <c r="J58" s="11">
        <f t="shared" si="2"/>
        <v>0</v>
      </c>
      <c r="Q58">
        <v>0</v>
      </c>
    </row>
    <row r="59" spans="2:17" ht="15.75" thickBot="1">
      <c r="B59" s="3">
        <v>2068</v>
      </c>
      <c r="C59" s="12">
        <v>5.91E-2</v>
      </c>
      <c r="D59" s="2">
        <f t="shared" si="0"/>
        <v>246144.70177537916</v>
      </c>
      <c r="E59" s="2">
        <f t="shared" si="1"/>
        <v>14547.151874924908</v>
      </c>
      <c r="J59" s="11">
        <f t="shared" si="2"/>
        <v>0</v>
      </c>
      <c r="Q59">
        <v>1.6920473773265332E-3</v>
      </c>
    </row>
    <row r="60" spans="2:17" ht="15.75" thickBot="1">
      <c r="B60" s="3">
        <v>2069</v>
      </c>
      <c r="C60" s="12">
        <v>5.9200000000000003E-2</v>
      </c>
      <c r="D60" s="2">
        <f t="shared" si="0"/>
        <v>258451.93686414813</v>
      </c>
      <c r="E60" s="2">
        <f t="shared" si="1"/>
        <v>15300.354662357569</v>
      </c>
      <c r="J60" s="11">
        <f t="shared" si="2"/>
        <v>1.6920473773265332E-3</v>
      </c>
      <c r="Q60">
        <v>0</v>
      </c>
    </row>
    <row r="61" spans="2:17" ht="15.75" thickBot="1">
      <c r="B61" s="3">
        <v>2070</v>
      </c>
      <c r="C61" s="12">
        <v>5.9200000000000003E-2</v>
      </c>
      <c r="D61" s="2">
        <f t="shared" si="0"/>
        <v>271374.53370735556</v>
      </c>
      <c r="E61" s="2">
        <f t="shared" si="1"/>
        <v>16065.37239547545</v>
      </c>
      <c r="J61" s="11">
        <f t="shared" si="2"/>
        <v>0</v>
      </c>
      <c r="Q61">
        <v>0</v>
      </c>
    </row>
    <row r="62" spans="2:17" ht="15.75" thickBot="1">
      <c r="B62" s="3">
        <v>2071</v>
      </c>
      <c r="C62" s="12">
        <v>5.9200000000000003E-2</v>
      </c>
      <c r="D62" s="2">
        <f t="shared" si="0"/>
        <v>284943.26039272337</v>
      </c>
      <c r="E62" s="2">
        <f t="shared" si="1"/>
        <v>16868.641015249224</v>
      </c>
      <c r="J62" s="11">
        <f t="shared" si="2"/>
        <v>0</v>
      </c>
      <c r="Q62">
        <v>0</v>
      </c>
    </row>
    <row r="63" spans="2:17" ht="15.75" thickBot="1">
      <c r="B63" s="3">
        <v>2072</v>
      </c>
      <c r="C63" s="12">
        <v>5.9200000000000003E-2</v>
      </c>
      <c r="D63" s="2">
        <f t="shared" si="0"/>
        <v>299190.42341235955</v>
      </c>
      <c r="E63" s="2">
        <f t="shared" si="1"/>
        <v>17712.073066011686</v>
      </c>
      <c r="J63" s="11">
        <f t="shared" si="2"/>
        <v>0</v>
      </c>
      <c r="Q63">
        <v>1.6891891891890332E-3</v>
      </c>
    </row>
    <row r="64" spans="2:17" ht="15.75" thickBot="1">
      <c r="B64" s="3">
        <v>2073</v>
      </c>
      <c r="C64" s="12">
        <v>5.9299999999999999E-2</v>
      </c>
      <c r="D64" s="2">
        <f t="shared" si="0"/>
        <v>314149.94458297757</v>
      </c>
      <c r="E64" s="2">
        <f t="shared" si="1"/>
        <v>18629.091713770569</v>
      </c>
      <c r="J64" s="11">
        <f t="shared" si="2"/>
        <v>1.6891891891890332E-3</v>
      </c>
      <c r="Q64">
        <v>1.6863406408094139E-3</v>
      </c>
    </row>
    <row r="65" spans="2:17" ht="15.75" thickBot="1">
      <c r="B65" s="3">
        <v>2074</v>
      </c>
      <c r="C65" s="12">
        <v>5.9400000000000001E-2</v>
      </c>
      <c r="D65" s="2">
        <f t="shared" si="0"/>
        <v>329857.44181212643</v>
      </c>
      <c r="E65" s="2">
        <f t="shared" si="1"/>
        <v>19593.532043640309</v>
      </c>
      <c r="J65" s="11">
        <f t="shared" si="2"/>
        <v>1.6863406408094139E-3</v>
      </c>
      <c r="Q65">
        <v>0</v>
      </c>
    </row>
    <row r="66" spans="2:17" ht="15.75" thickBot="1">
      <c r="B66" s="3">
        <v>2075</v>
      </c>
      <c r="C66" s="12">
        <v>5.9400000000000001E-2</v>
      </c>
      <c r="D66" s="2">
        <f t="shared" si="0"/>
        <v>346350.31390273274</v>
      </c>
      <c r="E66" s="2">
        <f t="shared" si="1"/>
        <v>20573.208645822324</v>
      </c>
      <c r="J66" s="11">
        <f t="shared" si="2"/>
        <v>0</v>
      </c>
      <c r="Q66">
        <v>0</v>
      </c>
    </row>
    <row r="67" spans="2:17" ht="15.75" thickBot="1">
      <c r="B67" s="3">
        <v>2076</v>
      </c>
      <c r="C67" s="12">
        <v>5.9400000000000001E-2</v>
      </c>
      <c r="D67" s="2">
        <f t="shared" si="0"/>
        <v>363667.82959786942</v>
      </c>
      <c r="E67" s="2">
        <f t="shared" si="1"/>
        <v>21601.869078113443</v>
      </c>
      <c r="J67" s="11">
        <f t="shared" si="2"/>
        <v>0</v>
      </c>
      <c r="Q67">
        <v>1.6835016835015093E-3</v>
      </c>
    </row>
    <row r="68" spans="2:17" ht="15.75" thickBot="1">
      <c r="B68" s="3">
        <v>2077</v>
      </c>
      <c r="C68" s="12">
        <v>5.9499999999999997E-2</v>
      </c>
      <c r="D68" s="2">
        <f t="shared" si="0"/>
        <v>381851.22107776289</v>
      </c>
      <c r="E68" s="2">
        <f t="shared" si="1"/>
        <v>22720.147654126889</v>
      </c>
      <c r="J68" s="11">
        <f t="shared" si="2"/>
        <v>1.6835016835015093E-3</v>
      </c>
      <c r="Q68">
        <v>1.6806722689075571E-3</v>
      </c>
    </row>
    <row r="69" spans="2:17" ht="15.75" thickBot="1">
      <c r="B69" s="3">
        <v>2078</v>
      </c>
      <c r="C69" s="12">
        <v>5.96E-2</v>
      </c>
      <c r="D69" s="2">
        <f t="shared" si="0"/>
        <v>400943.78213165107</v>
      </c>
      <c r="E69" s="2">
        <f t="shared" si="1"/>
        <v>23896.249415046404</v>
      </c>
      <c r="J69" s="11">
        <f t="shared" si="2"/>
        <v>1.6806722689075571E-3</v>
      </c>
      <c r="Q69">
        <v>0</v>
      </c>
    </row>
    <row r="70" spans="2:17" ht="15.75" thickBot="1">
      <c r="B70" s="3">
        <v>2079</v>
      </c>
      <c r="C70" s="12">
        <v>5.96E-2</v>
      </c>
      <c r="D70" s="2">
        <f t="shared" ref="D70:D76" si="4">D69*(1+$J$2)</f>
        <v>420990.97123823361</v>
      </c>
      <c r="E70" s="2">
        <f t="shared" ref="E70:E76" si="5">D70*C70</f>
        <v>25091.061885798725</v>
      </c>
      <c r="J70" s="11">
        <f t="shared" ref="J70:J76" si="6">C70/C69-1</f>
        <v>0</v>
      </c>
      <c r="Q70">
        <v>1.6778523489933139E-3</v>
      </c>
    </row>
    <row r="71" spans="2:17" ht="15.75" thickBot="1">
      <c r="B71" s="3">
        <v>2080</v>
      </c>
      <c r="C71" s="12">
        <v>5.9700000000000003E-2</v>
      </c>
      <c r="D71" s="2">
        <f t="shared" si="4"/>
        <v>442040.5198001453</v>
      </c>
      <c r="E71" s="2">
        <f t="shared" si="5"/>
        <v>26389.819032068677</v>
      </c>
      <c r="J71" s="11">
        <f t="shared" si="6"/>
        <v>1.6778523489933139E-3</v>
      </c>
      <c r="Q71">
        <v>1.6750418760467234E-3</v>
      </c>
    </row>
    <row r="72" spans="2:17" ht="15.75" thickBot="1">
      <c r="B72" s="3">
        <v>2081</v>
      </c>
      <c r="C72" s="12">
        <v>5.9799999999999999E-2</v>
      </c>
      <c r="D72" s="2">
        <f t="shared" si="4"/>
        <v>464142.54579015257</v>
      </c>
      <c r="E72" s="2">
        <f t="shared" si="5"/>
        <v>27755.724238251121</v>
      </c>
      <c r="J72" s="11">
        <f t="shared" si="6"/>
        <v>1.6750418760467234E-3</v>
      </c>
      <c r="Q72">
        <v>0</v>
      </c>
    </row>
    <row r="73" spans="2:17" ht="15.75" thickBot="1">
      <c r="B73" s="3">
        <v>2082</v>
      </c>
      <c r="C73" s="12">
        <v>5.9799999999999999E-2</v>
      </c>
      <c r="D73" s="2">
        <f t="shared" si="4"/>
        <v>487349.67307966022</v>
      </c>
      <c r="E73" s="2">
        <f t="shared" si="5"/>
        <v>29143.510450163682</v>
      </c>
      <c r="J73" s="11">
        <f t="shared" si="6"/>
        <v>0</v>
      </c>
      <c r="Q73">
        <v>1.6722408026756952E-3</v>
      </c>
    </row>
    <row r="74" spans="2:17" ht="15.75" thickBot="1">
      <c r="B74" s="3">
        <v>2083</v>
      </c>
      <c r="C74" s="12">
        <v>5.9900000000000002E-2</v>
      </c>
      <c r="D74" s="2">
        <f t="shared" si="4"/>
        <v>511717.15673364326</v>
      </c>
      <c r="E74" s="2">
        <f t="shared" si="5"/>
        <v>30651.857688345233</v>
      </c>
      <c r="J74" s="11">
        <f t="shared" si="6"/>
        <v>1.6722408026756952E-3</v>
      </c>
      <c r="Q74">
        <v>1.6694490818029983E-3</v>
      </c>
    </row>
    <row r="75" spans="2:17" ht="15.75" thickBot="1">
      <c r="B75" s="3">
        <v>2084</v>
      </c>
      <c r="C75" s="12">
        <v>0.06</v>
      </c>
      <c r="D75" s="2">
        <f t="shared" si="4"/>
        <v>537303.0145703255</v>
      </c>
      <c r="E75" s="2">
        <f t="shared" si="5"/>
        <v>32238.180874219528</v>
      </c>
      <c r="J75" s="11">
        <f t="shared" si="6"/>
        <v>1.6694490818029983E-3</v>
      </c>
      <c r="Q75">
        <v>1.6666666666667052E-3</v>
      </c>
    </row>
    <row r="76" spans="2:17" ht="15.75" thickBot="1">
      <c r="B76" s="3">
        <v>2085</v>
      </c>
      <c r="C76" s="12">
        <v>6.0100000000000001E-2</v>
      </c>
      <c r="D76" s="2">
        <f t="shared" si="4"/>
        <v>564168.16529884178</v>
      </c>
      <c r="E76" s="2">
        <f t="shared" si="5"/>
        <v>33906.506734460389</v>
      </c>
      <c r="J76" s="11">
        <f t="shared" si="6"/>
        <v>1.6666666666667052E-3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current</vt:lpstr>
      <vt:lpstr>proposal 45</vt:lpstr>
      <vt:lpstr>spending growth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</dc:creator>
  <cp:lastModifiedBy>gary</cp:lastModifiedBy>
  <dcterms:created xsi:type="dcterms:W3CDTF">2012-01-11T03:29:34Z</dcterms:created>
  <dcterms:modified xsi:type="dcterms:W3CDTF">2012-01-13T03:49:03Z</dcterms:modified>
</cp:coreProperties>
</file>